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6272" windowHeight="10800"/>
  </bookViews>
  <sheets>
    <sheet name="таблица" sheetId="2" r:id="rId1"/>
    <sheet name="исправл" sheetId="3" state="hidden" r:id="rId2"/>
  </sheets>
  <calcPr calcId="125725"/>
</workbook>
</file>

<file path=xl/calcChain.xml><?xml version="1.0" encoding="utf-8"?>
<calcChain xmlns="http://schemas.openxmlformats.org/spreadsheetml/2006/main">
  <c r="F8" i="2"/>
  <c r="I8"/>
  <c r="H8"/>
  <c r="L7"/>
  <c r="L20" s="1"/>
  <c r="L19" s="1"/>
  <c r="K7"/>
  <c r="G8"/>
  <c r="J7"/>
  <c r="I19"/>
  <c r="H19"/>
  <c r="G19"/>
  <c r="I20"/>
  <c r="H20"/>
  <c r="G20"/>
  <c r="I7"/>
  <c r="H7"/>
  <c r="G7"/>
  <c r="I11"/>
  <c r="F7" l="1"/>
  <c r="F20" s="1"/>
  <c r="F19" s="1"/>
  <c r="K20"/>
  <c r="K19" s="1"/>
  <c r="J20"/>
  <c r="J19" s="1"/>
  <c r="I13"/>
  <c r="F13" s="1"/>
  <c r="F12"/>
  <c r="I15" l="1"/>
  <c r="F11"/>
  <c r="I9"/>
  <c r="H17"/>
  <c r="F17" s="1"/>
  <c r="H11"/>
  <c r="F10"/>
  <c r="H9"/>
  <c r="G15"/>
  <c r="F16"/>
  <c r="G11"/>
  <c r="D4" i="3"/>
  <c r="I6"/>
  <c r="H6"/>
  <c r="G6"/>
  <c r="F6"/>
  <c r="E6"/>
  <c r="D6"/>
  <c r="C5"/>
  <c r="C4"/>
  <c r="C3"/>
  <c r="C6" s="1"/>
  <c r="F14" i="2"/>
  <c r="F9" l="1"/>
  <c r="H15"/>
  <c r="F15"/>
</calcChain>
</file>

<file path=xl/sharedStrings.xml><?xml version="1.0" encoding="utf-8"?>
<sst xmlns="http://schemas.openxmlformats.org/spreadsheetml/2006/main" count="50" uniqueCount="38">
  <si>
    <t>местный бюджет</t>
  </si>
  <si>
    <t>итого</t>
  </si>
  <si>
    <t>Перечень основных мероприятий муниципальной программы</t>
  </si>
  <si>
    <t>№</t>
  </si>
  <si>
    <t>Наименование мероприятия</t>
  </si>
  <si>
    <t>сумма расходов всего тыс.руб.</t>
  </si>
  <si>
    <t>Содержание и ремонт муниципальных жилых помещений  в многоквартирных домах, в т.ч.</t>
  </si>
  <si>
    <t xml:space="preserve">Содержание и ремонт  временно свободных муниципальных жилых помещений, в т.ч. </t>
  </si>
  <si>
    <t>Оплата взносов Фонду капитального ремонта за помещения  муниципального жилищного фонда, управляющие организации, товарищества собственников жилья       </t>
  </si>
  <si>
    <t>ул.Московская, д.57</t>
  </si>
  <si>
    <t xml:space="preserve">Содержание и ремонт  муниципальных жилых помещений в многоквартирных жилых домах в т.ч. </t>
  </si>
  <si>
    <t>Содержание и ремонт общего имущества в многоквартирных домах муниципального жилого фонда, в т.ч.</t>
  </si>
  <si>
    <t>Ремонт общего имущества МКД, в котором расположены жилые помещения, находящиеся в мун.собственности (долевое участие)</t>
  </si>
  <si>
    <t>5.</t>
  </si>
  <si>
    <t>Установка газового счетчика ул.Победы  1/9</t>
  </si>
  <si>
    <t>Ремонт ул.Кутузова 48/91, ул.Крупская 11/10,  ул. Мирная 8/12</t>
  </si>
  <si>
    <t>Сумма расходов всего тыс.руб.</t>
  </si>
  <si>
    <t>Обеспечение благоприятных условий проживания граждан в многоквартирных домах</t>
  </si>
  <si>
    <t>1.1</t>
  </si>
  <si>
    <t>1.2</t>
  </si>
  <si>
    <t>1.3</t>
  </si>
  <si>
    <t>1.4</t>
  </si>
  <si>
    <t>1.</t>
  </si>
  <si>
    <t>Участники муниципальной программы</t>
  </si>
  <si>
    <t>Наименование мероприятий</t>
  </si>
  <si>
    <t>Сроки реализации</t>
  </si>
  <si>
    <t>Источники финансирования</t>
  </si>
  <si>
    <t>Всего по муниципальной программе  в т.ч.</t>
  </si>
  <si>
    <t>2020-2025 г.</t>
  </si>
  <si>
    <t>ОК и ТС, МУП "Управление энергетики и ЖКХ", организации, отобранные в порядке предусмотренном действующим законодательством, различных форм собственности, привлеченные на основе аукционов в электронной форме, запроса котировок</t>
  </si>
  <si>
    <t>ул.Мирная, д.8,кв12                                       (проект. работы)</t>
  </si>
  <si>
    <r>
      <t xml:space="preserve">ул.Фестивальная, д.7 </t>
    </r>
    <r>
      <rPr>
        <sz val="10"/>
        <color theme="1"/>
        <rFont val="Times New Roman"/>
        <family val="1"/>
        <charset val="204"/>
      </rPr>
      <t>(ремонт крыши)</t>
    </r>
  </si>
  <si>
    <t>Приложение №1</t>
  </si>
  <si>
    <t>к постановлению администрации муниципального образования</t>
  </si>
  <si>
    <t>городское поселение "Город Малоярославец"</t>
  </si>
  <si>
    <t>Поддержка коммунального хозяйства</t>
  </si>
  <si>
    <t>от 31.07.2023</t>
  </si>
  <si>
    <t>№719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</si>
</sst>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/>
    <xf numFmtId="14" fontId="5" fillId="0" borderId="0" xfId="0" applyNumberFormat="1" applyFont="1"/>
    <xf numFmtId="0" fontId="2" fillId="0" borderId="1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/>
    <xf numFmtId="49" fontId="5" fillId="0" borderId="0" xfId="0" applyNumberFormat="1" applyFont="1"/>
    <xf numFmtId="14" fontId="3" fillId="0" borderId="0" xfId="0" applyNumberFormat="1" applyFont="1"/>
    <xf numFmtId="0" fontId="6" fillId="0" borderId="1" xfId="0" applyFont="1" applyFill="1" applyBorder="1" applyAlignment="1">
      <alignment horizontal="left" vertical="top" wrapText="1"/>
    </xf>
    <xf numFmtId="164" fontId="11" fillId="0" borderId="4" xfId="0" applyNumberFormat="1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49" fontId="2" fillId="0" borderId="5" xfId="0" applyNumberFormat="1" applyFont="1" applyFill="1" applyBorder="1" applyAlignment="1">
      <alignment horizontal="left" vertical="top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I9" sqref="I9"/>
    </sheetView>
  </sheetViews>
  <sheetFormatPr defaultRowHeight="14.4"/>
  <cols>
    <col min="1" max="1" width="4.33203125" customWidth="1"/>
    <col min="2" max="2" width="19.44140625" customWidth="1"/>
    <col min="3" max="3" width="8.44140625" customWidth="1"/>
    <col min="4" max="4" width="16.6640625" customWidth="1"/>
    <col min="5" max="5" width="9.6640625" customWidth="1"/>
    <col min="6" max="6" width="11.5546875" customWidth="1"/>
    <col min="7" max="7" width="10.109375" customWidth="1"/>
    <col min="8" max="9" width="11.109375" customWidth="1"/>
    <col min="10" max="10" width="9.88671875" customWidth="1"/>
    <col min="11" max="11" width="11" customWidth="1"/>
    <col min="12" max="12" width="10" customWidth="1"/>
  </cols>
  <sheetData>
    <row r="1" spans="1:13">
      <c r="J1" s="29"/>
      <c r="K1" s="29"/>
      <c r="L1" s="36" t="s">
        <v>32</v>
      </c>
    </row>
    <row r="2" spans="1:13">
      <c r="G2" s="29"/>
      <c r="H2" s="29"/>
      <c r="I2" s="29"/>
      <c r="J2" s="29"/>
      <c r="K2" s="29"/>
      <c r="L2" s="36" t="s">
        <v>33</v>
      </c>
    </row>
    <row r="3" spans="1:13">
      <c r="G3" s="29"/>
      <c r="H3" s="29"/>
      <c r="I3" s="29"/>
      <c r="J3" s="29"/>
      <c r="K3" s="29"/>
      <c r="L3" s="36" t="s">
        <v>34</v>
      </c>
    </row>
    <row r="4" spans="1:13" ht="16.8">
      <c r="A4" s="13"/>
      <c r="B4" s="13"/>
      <c r="C4" s="13"/>
      <c r="D4" s="13"/>
      <c r="E4" s="13"/>
      <c r="F4" s="13"/>
      <c r="G4" s="13"/>
      <c r="H4" s="13"/>
      <c r="I4" s="30" t="s">
        <v>36</v>
      </c>
      <c r="J4" s="14"/>
      <c r="K4" s="13" t="s">
        <v>37</v>
      </c>
      <c r="L4" s="31"/>
    </row>
    <row r="5" spans="1:13" ht="24" customHeight="1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62.4">
      <c r="A6" s="15" t="s">
        <v>3</v>
      </c>
      <c r="B6" s="16" t="s">
        <v>24</v>
      </c>
      <c r="C6" s="17" t="s">
        <v>25</v>
      </c>
      <c r="D6" s="17" t="s">
        <v>23</v>
      </c>
      <c r="E6" s="17" t="s">
        <v>26</v>
      </c>
      <c r="F6" s="17" t="s">
        <v>16</v>
      </c>
      <c r="G6" s="18">
        <v>2020</v>
      </c>
      <c r="H6" s="18">
        <v>2021</v>
      </c>
      <c r="I6" s="18">
        <v>2022</v>
      </c>
      <c r="J6" s="18">
        <v>2023</v>
      </c>
      <c r="K6" s="18">
        <v>2024</v>
      </c>
      <c r="L6" s="18">
        <v>2025</v>
      </c>
      <c r="M6" s="11"/>
    </row>
    <row r="7" spans="1:13" ht="57" customHeight="1">
      <c r="A7" s="48" t="s">
        <v>17</v>
      </c>
      <c r="B7" s="49"/>
      <c r="C7" s="49"/>
      <c r="D7" s="50"/>
      <c r="E7" s="28" t="s">
        <v>0</v>
      </c>
      <c r="F7" s="24">
        <f>SUM(G7:L7)</f>
        <v>13666.732</v>
      </c>
      <c r="G7" s="24">
        <f t="shared" ref="G7:I7" si="0">G9+G11+G14+G15</f>
        <v>1798.691</v>
      </c>
      <c r="H7" s="24">
        <f t="shared" si="0"/>
        <v>2284.8319999999999</v>
      </c>
      <c r="I7" s="24">
        <f t="shared" si="0"/>
        <v>2951.2510000000002</v>
      </c>
      <c r="J7" s="24">
        <f>J8</f>
        <v>3234.8420000000001</v>
      </c>
      <c r="K7" s="24">
        <f t="shared" ref="K7:L7" si="1">K8</f>
        <v>1698.558</v>
      </c>
      <c r="L7" s="24">
        <f t="shared" si="1"/>
        <v>1698.558</v>
      </c>
      <c r="M7" s="11"/>
    </row>
    <row r="8" spans="1:13" ht="31.5" customHeight="1">
      <c r="A8" s="32" t="s">
        <v>22</v>
      </c>
      <c r="B8" s="53" t="s">
        <v>35</v>
      </c>
      <c r="C8" s="54"/>
      <c r="D8" s="55"/>
      <c r="E8" s="17" t="s">
        <v>0</v>
      </c>
      <c r="F8" s="24">
        <f>G8+H8+I8+J8+K8+L8</f>
        <v>13666.732</v>
      </c>
      <c r="G8" s="24">
        <f>G9+G10+G11+G12+G13+G14+G15</f>
        <v>1798.691</v>
      </c>
      <c r="H8" s="24">
        <f>H9+H11+H12+H13+H14+H15</f>
        <v>2284.8319999999999</v>
      </c>
      <c r="I8" s="24">
        <f>I9+I11+I14+I15</f>
        <v>2951.2510000000002</v>
      </c>
      <c r="J8" s="24">
        <v>3234.8420000000001</v>
      </c>
      <c r="K8" s="24">
        <v>1698.558</v>
      </c>
      <c r="L8" s="24">
        <v>1698.558</v>
      </c>
      <c r="M8" s="11"/>
    </row>
    <row r="9" spans="1:13" ht="129" customHeight="1">
      <c r="A9" s="47" t="s">
        <v>18</v>
      </c>
      <c r="B9" s="12" t="s">
        <v>11</v>
      </c>
      <c r="C9" s="43" t="s">
        <v>28</v>
      </c>
      <c r="D9" s="43" t="s">
        <v>29</v>
      </c>
      <c r="E9" s="43" t="s">
        <v>0</v>
      </c>
      <c r="F9" s="34">
        <f>G9+H9+I9+J9+K9+L9</f>
        <v>288.06399999999996</v>
      </c>
      <c r="G9" s="34">
        <v>50</v>
      </c>
      <c r="H9" s="34">
        <f>H10</f>
        <v>17.399999999999999</v>
      </c>
      <c r="I9" s="34">
        <f>158+62.664</f>
        <v>220.66399999999999</v>
      </c>
      <c r="J9" s="25"/>
      <c r="K9" s="25"/>
      <c r="L9" s="25"/>
      <c r="M9" s="11"/>
    </row>
    <row r="10" spans="1:13" ht="48" customHeight="1">
      <c r="A10" s="47"/>
      <c r="B10" s="12" t="s">
        <v>30</v>
      </c>
      <c r="C10" s="45"/>
      <c r="D10" s="44"/>
      <c r="E10" s="45"/>
      <c r="F10" s="25">
        <f>G10+H10+I10+J10+K10+L10</f>
        <v>17.399999999999999</v>
      </c>
      <c r="G10" s="25"/>
      <c r="H10" s="25">
        <v>17.399999999999999</v>
      </c>
      <c r="I10" s="25"/>
      <c r="J10" s="25"/>
      <c r="K10" s="25"/>
      <c r="L10" s="25"/>
      <c r="M10" s="11"/>
    </row>
    <row r="11" spans="1:13" ht="123" customHeight="1">
      <c r="A11" s="47" t="s">
        <v>19</v>
      </c>
      <c r="B11" s="12" t="s">
        <v>10</v>
      </c>
      <c r="C11" s="43" t="s">
        <v>28</v>
      </c>
      <c r="D11" s="44"/>
      <c r="E11" s="43" t="s">
        <v>0</v>
      </c>
      <c r="F11" s="33">
        <f>G11+H11+I11+J11+K11+L11</f>
        <v>1927.7309999999998</v>
      </c>
      <c r="G11" s="33">
        <f>300+46</f>
        <v>346</v>
      </c>
      <c r="H11" s="33">
        <f>150+179+33.444+49.182+104.21+0.764</f>
        <v>516.6</v>
      </c>
      <c r="I11" s="34">
        <f>200+30.131+600+25+210</f>
        <v>1065.1309999999999</v>
      </c>
      <c r="J11" s="25"/>
      <c r="K11" s="25"/>
      <c r="L11" s="25"/>
      <c r="M11" s="11"/>
    </row>
    <row r="12" spans="1:13" ht="51.75" customHeight="1">
      <c r="A12" s="47"/>
      <c r="B12" s="12" t="s">
        <v>14</v>
      </c>
      <c r="C12" s="44"/>
      <c r="D12" s="44"/>
      <c r="E12" s="44"/>
      <c r="F12" s="26">
        <f t="shared" ref="F12:F13" si="2">G12+H12+I12+J12+K12+L12</f>
        <v>25</v>
      </c>
      <c r="G12" s="26"/>
      <c r="H12" s="26"/>
      <c r="I12" s="26">
        <v>25</v>
      </c>
      <c r="J12" s="26"/>
      <c r="K12" s="26"/>
      <c r="L12" s="26"/>
      <c r="M12" s="11"/>
    </row>
    <row r="13" spans="1:13" ht="68.25" customHeight="1">
      <c r="A13" s="47"/>
      <c r="B13" s="12" t="s">
        <v>15</v>
      </c>
      <c r="C13" s="45"/>
      <c r="D13" s="44"/>
      <c r="E13" s="45"/>
      <c r="F13" s="26">
        <f t="shared" si="2"/>
        <v>810</v>
      </c>
      <c r="G13" s="25"/>
      <c r="H13" s="25"/>
      <c r="I13" s="26">
        <f>600+210</f>
        <v>810</v>
      </c>
      <c r="J13" s="26"/>
      <c r="K13" s="26"/>
      <c r="L13" s="26"/>
      <c r="M13" s="11"/>
    </row>
    <row r="14" spans="1:13" ht="192" customHeight="1">
      <c r="A14" s="37" t="s">
        <v>20</v>
      </c>
      <c r="B14" s="19" t="s">
        <v>8</v>
      </c>
      <c r="C14" s="17" t="s">
        <v>28</v>
      </c>
      <c r="D14" s="44"/>
      <c r="E14" s="17" t="s">
        <v>0</v>
      </c>
      <c r="F14" s="35">
        <f t="shared" ref="F14:F17" si="3">G14+H14+I14+J14+K14+L14</f>
        <v>3678.12</v>
      </c>
      <c r="G14" s="35">
        <v>1200</v>
      </c>
      <c r="H14" s="35">
        <v>1200</v>
      </c>
      <c r="I14" s="33">
        <v>1278.1199999999999</v>
      </c>
      <c r="J14" s="26"/>
      <c r="K14" s="26"/>
      <c r="L14" s="26"/>
      <c r="M14" s="11"/>
    </row>
    <row r="15" spans="1:13" ht="132.75" customHeight="1">
      <c r="A15" s="51" t="s">
        <v>21</v>
      </c>
      <c r="B15" s="12" t="s">
        <v>12</v>
      </c>
      <c r="C15" s="43" t="s">
        <v>28</v>
      </c>
      <c r="D15" s="44"/>
      <c r="E15" s="43" t="s">
        <v>0</v>
      </c>
      <c r="F15" s="33">
        <f t="shared" si="3"/>
        <v>1140.8589999999999</v>
      </c>
      <c r="G15" s="34">
        <f>G16+G17</f>
        <v>202.691</v>
      </c>
      <c r="H15" s="34">
        <f>H17+H16</f>
        <v>550.83199999999999</v>
      </c>
      <c r="I15" s="34">
        <f>I16+I17</f>
        <v>387.33600000000001</v>
      </c>
      <c r="J15" s="25"/>
      <c r="K15" s="25"/>
      <c r="L15" s="25"/>
      <c r="M15" s="11"/>
    </row>
    <row r="16" spans="1:13" ht="33.75" customHeight="1">
      <c r="A16" s="51"/>
      <c r="B16" s="12" t="s">
        <v>9</v>
      </c>
      <c r="C16" s="44"/>
      <c r="D16" s="44"/>
      <c r="E16" s="44"/>
      <c r="F16" s="26">
        <f t="shared" si="3"/>
        <v>202.691</v>
      </c>
      <c r="G16" s="25">
        <v>202.691</v>
      </c>
      <c r="H16" s="25"/>
      <c r="I16" s="25"/>
      <c r="J16" s="25"/>
      <c r="K16" s="25"/>
      <c r="L16" s="25"/>
      <c r="M16" s="11"/>
    </row>
    <row r="17" spans="1:13" ht="37.5" customHeight="1">
      <c r="A17" s="52"/>
      <c r="B17" s="12" t="s">
        <v>31</v>
      </c>
      <c r="C17" s="45"/>
      <c r="D17" s="45"/>
      <c r="E17" s="45"/>
      <c r="F17" s="26">
        <f t="shared" si="3"/>
        <v>938.16800000000001</v>
      </c>
      <c r="G17" s="25"/>
      <c r="H17" s="25">
        <f>464.794+86.038</f>
        <v>550.83199999999999</v>
      </c>
      <c r="I17" s="25">
        <v>387.33600000000001</v>
      </c>
      <c r="J17" s="25"/>
      <c r="K17" s="25"/>
      <c r="L17" s="25"/>
      <c r="M17" s="11"/>
    </row>
    <row r="18" spans="1:13" ht="32.25" hidden="1" customHeight="1">
      <c r="A18" s="20" t="s">
        <v>13</v>
      </c>
      <c r="B18" s="12"/>
      <c r="C18" s="21"/>
      <c r="D18" s="21"/>
      <c r="E18" s="21"/>
      <c r="F18" s="26"/>
      <c r="G18" s="25"/>
      <c r="H18" s="25"/>
      <c r="I18" s="25"/>
      <c r="J18" s="25"/>
      <c r="K18" s="25"/>
      <c r="L18" s="25"/>
      <c r="M18" s="11"/>
    </row>
    <row r="19" spans="1:13" ht="22.5" customHeight="1">
      <c r="A19" s="22"/>
      <c r="B19" s="39" t="s">
        <v>27</v>
      </c>
      <c r="C19" s="39"/>
      <c r="D19" s="39"/>
      <c r="E19" s="39"/>
      <c r="F19" s="27">
        <f>F20</f>
        <v>13666.732</v>
      </c>
      <c r="G19" s="27">
        <f t="shared" ref="G19:L19" si="4">G20</f>
        <v>1798.691</v>
      </c>
      <c r="H19" s="27">
        <f t="shared" si="4"/>
        <v>2284.8319999999999</v>
      </c>
      <c r="I19" s="27">
        <f t="shared" si="4"/>
        <v>2951.2510000000002</v>
      </c>
      <c r="J19" s="27">
        <f t="shared" si="4"/>
        <v>3234.8420000000001</v>
      </c>
      <c r="K19" s="27">
        <f t="shared" si="4"/>
        <v>1698.558</v>
      </c>
      <c r="L19" s="27">
        <f t="shared" si="4"/>
        <v>1698.558</v>
      </c>
      <c r="M19" s="11"/>
    </row>
    <row r="20" spans="1:13" ht="27" customHeight="1">
      <c r="A20" s="38"/>
      <c r="B20" s="40"/>
      <c r="C20" s="41"/>
      <c r="D20" s="42"/>
      <c r="E20" s="23" t="s">
        <v>0</v>
      </c>
      <c r="F20" s="27">
        <f>F7</f>
        <v>13666.732</v>
      </c>
      <c r="G20" s="27">
        <f t="shared" ref="G20:L20" si="5">G7</f>
        <v>1798.691</v>
      </c>
      <c r="H20" s="27">
        <f t="shared" si="5"/>
        <v>2284.8319999999999</v>
      </c>
      <c r="I20" s="27">
        <f t="shared" si="5"/>
        <v>2951.2510000000002</v>
      </c>
      <c r="J20" s="27">
        <f t="shared" si="5"/>
        <v>3234.8420000000001</v>
      </c>
      <c r="K20" s="27">
        <f t="shared" si="5"/>
        <v>1698.558</v>
      </c>
      <c r="L20" s="27">
        <f t="shared" si="5"/>
        <v>1698.558</v>
      </c>
      <c r="M20" s="11"/>
    </row>
    <row r="21" spans="1:1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15">
    <mergeCell ref="B19:E19"/>
    <mergeCell ref="B20:D20"/>
    <mergeCell ref="D9:D17"/>
    <mergeCell ref="A5:L5"/>
    <mergeCell ref="E15:E17"/>
    <mergeCell ref="C15:C17"/>
    <mergeCell ref="A9:A10"/>
    <mergeCell ref="A11:A13"/>
    <mergeCell ref="A7:D7"/>
    <mergeCell ref="C9:C10"/>
    <mergeCell ref="E9:E10"/>
    <mergeCell ref="C11:C13"/>
    <mergeCell ref="E11:E13"/>
    <mergeCell ref="A15:A17"/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topLeftCell="A4" workbookViewId="0">
      <selection activeCell="C24" sqref="C24"/>
    </sheetView>
  </sheetViews>
  <sheetFormatPr defaultRowHeight="14.4"/>
  <cols>
    <col min="1" max="1" width="4.6640625" customWidth="1"/>
    <col min="2" max="2" width="31" customWidth="1"/>
    <col min="5" max="9" width="0" hidden="1" customWidth="1"/>
  </cols>
  <sheetData>
    <row r="1" spans="1:9">
      <c r="A1" t="s">
        <v>2</v>
      </c>
    </row>
    <row r="2" spans="1:9" ht="57.6">
      <c r="A2" s="1" t="s">
        <v>3</v>
      </c>
      <c r="B2" s="1" t="s">
        <v>4</v>
      </c>
      <c r="C2" s="2" t="s">
        <v>5</v>
      </c>
      <c r="D2" s="1">
        <v>2020</v>
      </c>
      <c r="E2" s="1">
        <v>2021</v>
      </c>
      <c r="F2" s="1">
        <v>2022</v>
      </c>
      <c r="G2" s="1">
        <v>2023</v>
      </c>
      <c r="H2" s="1">
        <v>2024</v>
      </c>
      <c r="I2" s="1">
        <v>2025</v>
      </c>
    </row>
    <row r="3" spans="1:9" ht="82.5" hidden="1" customHeight="1" thickBot="1">
      <c r="A3" s="10">
        <v>1</v>
      </c>
      <c r="B3" s="3" t="s">
        <v>6</v>
      </c>
      <c r="C3" s="7">
        <f>D3+E3+F3+G3+H3+I3</f>
        <v>260</v>
      </c>
      <c r="D3" s="7">
        <v>50</v>
      </c>
      <c r="E3" s="7">
        <v>50</v>
      </c>
      <c r="F3" s="7">
        <v>30</v>
      </c>
      <c r="G3" s="7">
        <v>50</v>
      </c>
      <c r="H3" s="7">
        <v>50</v>
      </c>
      <c r="I3" s="1">
        <v>30</v>
      </c>
    </row>
    <row r="4" spans="1:9" ht="72.75" customHeight="1" thickBot="1">
      <c r="A4" s="10">
        <v>2</v>
      </c>
      <c r="B4" s="4" t="s">
        <v>7</v>
      </c>
      <c r="C4" s="7">
        <f t="shared" ref="C4:C5" si="0">D4+E4+F4+G4+H4+I4</f>
        <v>1196</v>
      </c>
      <c r="D4" s="7">
        <f>300+46</f>
        <v>346</v>
      </c>
      <c r="E4" s="7">
        <v>250</v>
      </c>
      <c r="F4" s="7">
        <v>250</v>
      </c>
      <c r="G4" s="7">
        <v>150</v>
      </c>
      <c r="H4" s="7">
        <v>100</v>
      </c>
      <c r="I4" s="1">
        <v>100</v>
      </c>
    </row>
    <row r="5" spans="1:9" ht="109.5" hidden="1" customHeight="1" thickBot="1">
      <c r="A5" s="10">
        <v>3</v>
      </c>
      <c r="B5" s="5" t="s">
        <v>8</v>
      </c>
      <c r="C5" s="7">
        <f t="shared" si="0"/>
        <v>6500</v>
      </c>
      <c r="D5" s="7">
        <v>1200</v>
      </c>
      <c r="E5" s="7">
        <v>1150</v>
      </c>
      <c r="F5" s="7">
        <v>1100</v>
      </c>
      <c r="G5" s="7">
        <v>1100</v>
      </c>
      <c r="H5" s="7">
        <v>1050</v>
      </c>
      <c r="I5" s="1">
        <v>900</v>
      </c>
    </row>
    <row r="6" spans="1:9">
      <c r="A6" s="6"/>
      <c r="B6" s="6" t="s">
        <v>1</v>
      </c>
      <c r="C6" s="8">
        <f>C3+C4+C5</f>
        <v>7956</v>
      </c>
      <c r="D6" s="8">
        <f t="shared" ref="D6:I6" si="1">D3+D4+D5</f>
        <v>1596</v>
      </c>
      <c r="E6" s="8">
        <f t="shared" si="1"/>
        <v>1450</v>
      </c>
      <c r="F6" s="8">
        <f t="shared" si="1"/>
        <v>1380</v>
      </c>
      <c r="G6" s="8">
        <f t="shared" si="1"/>
        <v>1300</v>
      </c>
      <c r="H6" s="8">
        <f t="shared" si="1"/>
        <v>1200</v>
      </c>
      <c r="I6" s="9">
        <f t="shared" si="1"/>
        <v>1030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исправл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Пользователь</cp:lastModifiedBy>
  <cp:lastPrinted>2023-03-02T11:42:01Z</cp:lastPrinted>
  <dcterms:created xsi:type="dcterms:W3CDTF">2020-01-15T12:02:58Z</dcterms:created>
  <dcterms:modified xsi:type="dcterms:W3CDTF">2023-08-01T07:50:51Z</dcterms:modified>
</cp:coreProperties>
</file>