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570" windowHeight="9810" activeTab="2"/>
  </bookViews>
  <sheets>
    <sheet name="перечень МКД" sheetId="1" r:id="rId1"/>
    <sheet name="виды ремонта" sheetId="4" r:id="rId2"/>
    <sheet name="показатели" sheetId="3" r:id="rId3"/>
    <sheet name="Лист1" sheetId="5" r:id="rId4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1">'виды ремонта'!$A$1:$AE$30</definedName>
    <definedName name="_xlnm.Print_Area" localSheetId="0">'перечень МКД'!$A$1:$U$26</definedName>
    <definedName name="_xlnm.Print_Area" localSheetId="2">показатели!$A$1:$F$13</definedName>
    <definedName name="Перечень">#REF!</definedName>
    <definedName name="Перечень2">#REF!</definedName>
    <definedName name="Перечень3">#REF!</definedName>
  </definedNames>
  <calcPr calcId="145621" calcMode="manual"/>
</workbook>
</file>

<file path=xl/calcChain.xml><?xml version="1.0" encoding="utf-8"?>
<calcChain xmlns="http://schemas.openxmlformats.org/spreadsheetml/2006/main">
  <c r="T24" i="4" l="1"/>
  <c r="Y23" i="4"/>
  <c r="I23" i="4" s="1"/>
  <c r="AC24" i="4"/>
  <c r="X24" i="4"/>
  <c r="J24" i="1"/>
  <c r="K24" i="1"/>
  <c r="L24" i="1"/>
  <c r="M24" i="1"/>
  <c r="Y15" i="4"/>
  <c r="X12" i="4"/>
  <c r="T12" i="4"/>
  <c r="M12" i="1"/>
  <c r="M19" i="1"/>
  <c r="J19" i="1"/>
  <c r="K19" i="1"/>
  <c r="L12" i="1"/>
  <c r="K12" i="1"/>
  <c r="J12" i="1"/>
  <c r="AC12" i="4"/>
  <c r="R12" i="4"/>
  <c r="O12" i="1"/>
  <c r="R10" i="1"/>
  <c r="R9" i="1"/>
  <c r="R12" i="1" s="1"/>
  <c r="N10" i="1"/>
  <c r="N9" i="1"/>
  <c r="N12" i="1" s="1"/>
  <c r="R11" i="1"/>
  <c r="N11" i="1"/>
  <c r="Y24" i="4" l="1"/>
  <c r="R24" i="4"/>
  <c r="L19" i="1"/>
  <c r="S9" i="4"/>
  <c r="S11" i="4"/>
  <c r="I11" i="4" s="1"/>
  <c r="AC19" i="4"/>
  <c r="S22" i="4"/>
  <c r="I22" i="4" s="1"/>
  <c r="S21" i="4"/>
  <c r="S24" i="4" s="1"/>
  <c r="R19" i="4"/>
  <c r="S18" i="4"/>
  <c r="I18" i="4" s="1"/>
  <c r="S17" i="4"/>
  <c r="I17" i="4" s="1"/>
  <c r="S16" i="4"/>
  <c r="I16" i="4" s="1"/>
  <c r="S15" i="4"/>
  <c r="I15" i="4" s="1"/>
  <c r="S14" i="4"/>
  <c r="I14" i="4" s="1"/>
  <c r="S10" i="4"/>
  <c r="I10" i="4" s="1"/>
  <c r="S12" i="4" l="1"/>
  <c r="I19" i="4"/>
  <c r="I21" i="4"/>
  <c r="I24" i="4" s="1"/>
  <c r="S19" i="4"/>
  <c r="I9" i="4"/>
  <c r="I12" i="4" s="1"/>
</calcChain>
</file>

<file path=xl/sharedStrings.xml><?xml version="1.0" encoding="utf-8"?>
<sst xmlns="http://schemas.openxmlformats.org/spreadsheetml/2006/main" count="233" uniqueCount="96">
  <si>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</si>
  <si>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</si>
  <si>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</si>
  <si>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</si>
  <si>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</si>
  <si>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</si>
  <si>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</si>
  <si>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</si>
  <si>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</si>
  <si>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</si>
  <si>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</si>
  <si>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</si>
  <si>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</si>
  <si>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</si>
  <si>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</si>
  <si>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</si>
  <si>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</si>
  <si>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</si>
  <si>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</si>
  <si>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</si>
  <si>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</si>
  <si>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</si>
  <si>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</si>
  <si>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</si>
  <si>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</si>
  <si>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</si>
  <si>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</si>
  <si>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</si>
  <si>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</si>
  <si>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</si>
  <si>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</si>
  <si>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</si>
  <si>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</si>
  <si>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</si>
  <si>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</si>
  <si>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</si>
  <si>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</si>
  <si>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</si>
  <si>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</si>
  <si>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</si>
  <si>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</si>
  <si>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</si>
  <si>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</si>
  <si>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</si>
  <si>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</si>
  <si>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</si>
  <si>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</si>
  <si>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</si>
  <si>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</si>
  <si>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</si>
  <si>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</si>
  <si>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</si>
  <si>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</si>
  <si>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</si>
  <si>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</si>
  <si>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</si>
  <si>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</si>
  <si>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</si>
  <si>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</si>
  <si>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</si>
  <si>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</si>
  <si>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</si>
  <si>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</si>
  <si>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</si>
  <si>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Малоярославец</t>
  </si>
  <si>
    <t>улица</t>
  </si>
  <si>
    <t>Станционная</t>
  </si>
  <si>
    <t>Щорса</t>
  </si>
  <si>
    <t>А</t>
  </si>
  <si>
    <t>городское поселение</t>
  </si>
  <si>
    <r>
      <t xml:space="preserve">Второй год реализации краткосрочного плана** </t>
    </r>
    <r>
      <rPr>
        <b/>
        <sz val="12"/>
        <color rgb="FF000000"/>
        <rFont val="Times New Roman"/>
        <family val="1"/>
        <charset val="204"/>
      </rPr>
      <t>2027</t>
    </r>
  </si>
  <si>
    <r>
      <t xml:space="preserve">Первый год реализации краткосрочного плана** </t>
    </r>
    <r>
      <rPr>
        <b/>
        <sz val="12"/>
        <color rgb="FF000000"/>
        <rFont val="Times New Roman"/>
        <family val="1"/>
        <charset val="204"/>
      </rPr>
      <t>2026</t>
    </r>
  </si>
  <si>
    <r>
      <t xml:space="preserve">Третий год реализации краткосрочного плана** </t>
    </r>
    <r>
      <rPr>
        <b/>
        <sz val="12"/>
        <color rgb="FF000000"/>
        <rFont val="Times New Roman"/>
        <family val="1"/>
        <charset val="204"/>
      </rPr>
      <t>2028</t>
    </r>
  </si>
  <si>
    <t>Кирова</t>
  </si>
  <si>
    <t>П..Курсантов</t>
  </si>
  <si>
    <t xml:space="preserve">Мирная </t>
  </si>
  <si>
    <t>Строительная</t>
  </si>
  <si>
    <t>Энтузиастов</t>
  </si>
  <si>
    <t>Первый год реализации краткосрочного плана** 2026</t>
  </si>
  <si>
    <t>Второй год реализации краткосрочного плана** 2027</t>
  </si>
  <si>
    <t>Третий год реализации краткосрочного плана** 2028</t>
  </si>
  <si>
    <t>Итого по второму году реализации краткосрочного плана** 2027</t>
  </si>
  <si>
    <t>Итого по третьему году реализации краткосрочного плана** 2028</t>
  </si>
  <si>
    <t>Итого по первому году реализации краткосрочного плана** 2026</t>
  </si>
  <si>
    <t>Чистовича</t>
  </si>
  <si>
    <t>первый год реализации краткосрочного плана** 2026</t>
  </si>
  <si>
    <t>второй год реализации краткосрочного плана** 2027</t>
  </si>
  <si>
    <t>третий год реализации краткосрочного плана** 2028</t>
  </si>
  <si>
    <t>Итого по второму году реализации краткосрочного плана**2027</t>
  </si>
  <si>
    <t>Итого по первому году реализации краткосрочного плана**2026</t>
  </si>
  <si>
    <t>Итого по третьему году реализации краткосрочного плана**2028</t>
  </si>
  <si>
    <t>проезд</t>
  </si>
  <si>
    <t>Станционный</t>
  </si>
  <si>
    <t xml:space="preserve">Приложение № 1
к Постановлению Администрации городское поселение "Город Малоярославец"
от 20.02.2025  № 164
</t>
  </si>
  <si>
    <t>Приложение № 2
к Постановлению Администрации городское поселение "Город Малоярославец"
от 20.02.2025  №164</t>
  </si>
  <si>
    <t xml:space="preserve">Приложение № 3
к Постановлению Администрации городское поселение "Город Малоярославец"
от 20.02.2025  № 164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</si>
</sst>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.00&quot;р.&quot;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theme="1"/>
      <name val="Arial"/>
      <family val="2"/>
      <charset val="204"/>
    </font>
    <font>
      <sz val="13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5" fillId="0" borderId="0"/>
  </cellStyleXfs>
  <cellXfs count="149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0" fillId="2" borderId="0" xfId="0" applyFill="1"/>
    <xf numFmtId="2" fontId="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3" fillId="2" borderId="1" xfId="0" applyFont="1" applyFill="1" applyBorder="1" applyAlignment="1">
      <alignment horizontal="center" vertical="center"/>
    </xf>
    <xf numFmtId="0" fontId="14" fillId="2" borderId="1" xfId="8" applyFont="1" applyFill="1" applyBorder="1" applyAlignment="1">
      <alignment horizontal="center" vertical="center"/>
    </xf>
    <xf numFmtId="17" fontId="14" fillId="2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3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/>
    </xf>
    <xf numFmtId="0" fontId="0" fillId="2" borderId="0" xfId="0" applyFill="1" applyAlignment="1">
      <alignment horizontal="center" vertical="center"/>
    </xf>
    <xf numFmtId="4" fontId="9" fillId="2" borderId="1" xfId="2" applyNumberFormat="1" applyFont="1" applyFill="1" applyBorder="1" applyAlignment="1">
      <alignment horizontal="right" vertical="center" wrapText="1"/>
    </xf>
    <xf numFmtId="166" fontId="11" fillId="2" borderId="0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9" fillId="2" borderId="1" xfId="2" applyFont="1" applyFill="1" applyBorder="1" applyAlignment="1">
      <alignment horizontal="left" vertical="center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2" fontId="22" fillId="2" borderId="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right" vertical="center" inden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4" fontId="28" fillId="2" borderId="1" xfId="0" applyNumberFormat="1" applyFont="1" applyFill="1" applyBorder="1" applyAlignment="1"/>
    <xf numFmtId="0" fontId="28" fillId="2" borderId="1" xfId="0" applyFont="1" applyFill="1" applyBorder="1" applyAlignment="1"/>
    <xf numFmtId="2" fontId="14" fillId="2" borderId="1" xfId="0" applyNumberFormat="1" applyFont="1" applyFill="1" applyBorder="1" applyAlignment="1">
      <alignment vertical="center"/>
    </xf>
    <xf numFmtId="0" fontId="27" fillId="2" borderId="1" xfId="0" applyFont="1" applyFill="1" applyBorder="1" applyAlignment="1"/>
    <xf numFmtId="0" fontId="14" fillId="2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8" fillId="0" borderId="0" xfId="0" applyFont="1"/>
    <xf numFmtId="2" fontId="19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/>
    </xf>
    <xf numFmtId="4" fontId="14" fillId="2" borderId="1" xfId="2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/>
    </xf>
    <xf numFmtId="4" fontId="26" fillId="2" borderId="1" xfId="2" applyNumberFormat="1" applyFont="1" applyFill="1" applyBorder="1" applyAlignment="1">
      <alignment horizontal="center" vertical="center" wrapText="1"/>
    </xf>
    <xf numFmtId="4" fontId="23" fillId="2" borderId="1" xfId="9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/>
    </xf>
    <xf numFmtId="0" fontId="9" fillId="2" borderId="1" xfId="2" applyFont="1" applyFill="1" applyBorder="1" applyAlignment="1">
      <alignment vertical="center" wrapText="1"/>
    </xf>
    <xf numFmtId="0" fontId="30" fillId="2" borderId="0" xfId="0" applyFont="1" applyFill="1" applyAlignment="1">
      <alignment horizontal="center"/>
    </xf>
    <xf numFmtId="0" fontId="30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4" fontId="9" fillId="2" borderId="6" xfId="2" applyNumberFormat="1" applyFont="1" applyFill="1" applyBorder="1" applyAlignment="1">
      <alignment horizontal="center" vertical="center" wrapText="1"/>
    </xf>
    <xf numFmtId="4" fontId="26" fillId="2" borderId="6" xfId="2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Border="1"/>
    <xf numFmtId="3" fontId="9" fillId="0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4" fontId="26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/>
    <xf numFmtId="0" fontId="9" fillId="0" borderId="3" xfId="2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vertical="top" wrapText="1"/>
    </xf>
    <xf numFmtId="0" fontId="3" fillId="2" borderId="8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/>
    </xf>
    <xf numFmtId="0" fontId="2" fillId="2" borderId="0" xfId="0" applyFont="1" applyFill="1" applyAlignment="1">
      <alignment horizontal="right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1">
    <cellStyle name="Excel Built-in Normal 2" xfId="9"/>
    <cellStyle name="Обычный" xfId="0" builtinId="0"/>
    <cellStyle name="Обычный 2" xfId="1"/>
    <cellStyle name="Обычный 2 2" xfId="2"/>
    <cellStyle name="Обычный 2 3" xfId="10"/>
    <cellStyle name="Обычный 2 4" xfId="8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142"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U76"/>
  <sheetViews>
    <sheetView view="pageBreakPreview" topLeftCell="E1" zoomScale="75" zoomScaleNormal="100" zoomScaleSheetLayoutView="75" workbookViewId="0">
      <selection activeCell="Y5" sqref="Y5"/>
    </sheetView>
  </sheetViews>
  <sheetFormatPr defaultRowHeight="15" x14ac:dyDescent="0.25"/>
  <cols>
    <col min="1" max="1" width="4.7109375" customWidth="1"/>
    <col min="2" max="2" width="13.85546875" customWidth="1"/>
    <col min="3" max="3" width="16.85546875" customWidth="1"/>
    <col min="4" max="4" width="8.28515625" customWidth="1"/>
    <col min="5" max="5" width="17.28515625" customWidth="1"/>
    <col min="6" max="7" width="4.5703125" customWidth="1"/>
    <col min="8" max="8" width="7.5703125" customWidth="1"/>
    <col min="9" max="9" width="7" customWidth="1"/>
    <col min="10" max="10" width="11.28515625" style="11" customWidth="1"/>
    <col min="11" max="11" width="10.140625" customWidth="1"/>
    <col min="12" max="12" width="12.42578125" style="4" customWidth="1"/>
    <col min="13" max="13" width="9" customWidth="1"/>
    <col min="14" max="14" width="17.5703125" customWidth="1"/>
    <col min="15" max="15" width="10.5703125" bestFit="1" customWidth="1"/>
    <col min="16" max="16" width="9.28515625" customWidth="1"/>
    <col min="17" max="17" width="6.85546875" customWidth="1"/>
    <col min="18" max="18" width="16.28515625" style="11" customWidth="1"/>
    <col min="19" max="19" width="11.28515625" customWidth="1"/>
    <col min="20" max="20" width="11.5703125" customWidth="1"/>
    <col min="21" max="21" width="9.28515625" customWidth="1"/>
  </cols>
  <sheetData>
    <row r="1" spans="1:21" ht="72.7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106" t="s">
        <v>93</v>
      </c>
      <c r="L1" s="106"/>
      <c r="M1" s="106"/>
      <c r="N1" s="106"/>
      <c r="O1" s="106"/>
      <c r="P1" s="106"/>
      <c r="Q1" s="106"/>
      <c r="R1" s="106"/>
      <c r="S1" s="106"/>
      <c r="T1" s="106"/>
      <c r="U1" s="106"/>
    </row>
    <row r="2" spans="1:21" ht="27.75" customHeight="1" x14ac:dyDescent="0.25">
      <c r="A2" s="107" t="s">
        <v>23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</row>
    <row r="3" spans="1:21" ht="59.25" customHeight="1" x14ac:dyDescent="0.25">
      <c r="A3" s="108" t="s">
        <v>17</v>
      </c>
      <c r="B3" s="123" t="s">
        <v>37</v>
      </c>
      <c r="C3" s="123"/>
      <c r="D3" s="123"/>
      <c r="E3" s="123"/>
      <c r="F3" s="123"/>
      <c r="G3" s="123"/>
      <c r="H3" s="123"/>
      <c r="I3" s="111" t="s">
        <v>59</v>
      </c>
      <c r="J3" s="111" t="s">
        <v>16</v>
      </c>
      <c r="K3" s="114" t="s">
        <v>15</v>
      </c>
      <c r="L3" s="115"/>
      <c r="M3" s="111" t="s">
        <v>14</v>
      </c>
      <c r="N3" s="114" t="s">
        <v>13</v>
      </c>
      <c r="O3" s="116"/>
      <c r="P3" s="116"/>
      <c r="Q3" s="116"/>
      <c r="R3" s="115"/>
      <c r="S3" s="111" t="s">
        <v>12</v>
      </c>
      <c r="T3" s="111" t="s">
        <v>11</v>
      </c>
      <c r="U3" s="111" t="s">
        <v>10</v>
      </c>
    </row>
    <row r="4" spans="1:21" ht="15" customHeight="1" x14ac:dyDescent="0.25">
      <c r="A4" s="109"/>
      <c r="B4" s="111" t="s">
        <v>24</v>
      </c>
      <c r="C4" s="111" t="s">
        <v>36</v>
      </c>
      <c r="D4" s="111" t="s">
        <v>34</v>
      </c>
      <c r="E4" s="111" t="s">
        <v>25</v>
      </c>
      <c r="F4" s="111" t="s">
        <v>26</v>
      </c>
      <c r="G4" s="111" t="s">
        <v>27</v>
      </c>
      <c r="H4" s="111" t="s">
        <v>28</v>
      </c>
      <c r="I4" s="112"/>
      <c r="J4" s="112"/>
      <c r="K4" s="111" t="s">
        <v>8</v>
      </c>
      <c r="L4" s="111" t="s">
        <v>9</v>
      </c>
      <c r="M4" s="112"/>
      <c r="N4" s="111" t="s">
        <v>8</v>
      </c>
      <c r="O4" s="114" t="s">
        <v>7</v>
      </c>
      <c r="P4" s="116"/>
      <c r="Q4" s="116"/>
      <c r="R4" s="115"/>
      <c r="S4" s="112"/>
      <c r="T4" s="112"/>
      <c r="U4" s="112"/>
    </row>
    <row r="5" spans="1:21" ht="210.75" customHeight="1" x14ac:dyDescent="0.25">
      <c r="A5" s="109"/>
      <c r="B5" s="112"/>
      <c r="C5" s="112"/>
      <c r="D5" s="112"/>
      <c r="E5" s="112"/>
      <c r="F5" s="112"/>
      <c r="G5" s="112"/>
      <c r="H5" s="112"/>
      <c r="I5" s="112"/>
      <c r="J5" s="113"/>
      <c r="K5" s="113"/>
      <c r="L5" s="113"/>
      <c r="M5" s="113"/>
      <c r="N5" s="113"/>
      <c r="O5" s="22" t="s">
        <v>43</v>
      </c>
      <c r="P5" s="22" t="s">
        <v>6</v>
      </c>
      <c r="Q5" s="22" t="s">
        <v>5</v>
      </c>
      <c r="R5" s="22" t="s">
        <v>4</v>
      </c>
      <c r="S5" s="113"/>
      <c r="T5" s="113"/>
      <c r="U5" s="112"/>
    </row>
    <row r="6" spans="1:21" ht="15.75" x14ac:dyDescent="0.25">
      <c r="A6" s="110"/>
      <c r="B6" s="113"/>
      <c r="C6" s="113"/>
      <c r="D6" s="113"/>
      <c r="E6" s="113"/>
      <c r="F6" s="113"/>
      <c r="G6" s="113"/>
      <c r="H6" s="113"/>
      <c r="I6" s="113"/>
      <c r="J6" s="1" t="s">
        <v>3</v>
      </c>
      <c r="K6" s="1" t="s">
        <v>3</v>
      </c>
      <c r="L6" s="1" t="s">
        <v>3</v>
      </c>
      <c r="M6" s="1" t="s">
        <v>2</v>
      </c>
      <c r="N6" s="1" t="s">
        <v>58</v>
      </c>
      <c r="O6" s="1" t="s">
        <v>58</v>
      </c>
      <c r="P6" s="1" t="s">
        <v>58</v>
      </c>
      <c r="Q6" s="1" t="s">
        <v>58</v>
      </c>
      <c r="R6" s="1" t="s">
        <v>58</v>
      </c>
      <c r="S6" s="1" t="s">
        <v>1</v>
      </c>
      <c r="T6" s="1" t="s">
        <v>1</v>
      </c>
      <c r="U6" s="113"/>
    </row>
    <row r="7" spans="1:21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</row>
    <row r="8" spans="1:21" ht="15.75" x14ac:dyDescent="0.25">
      <c r="A8" s="117" t="s">
        <v>78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9"/>
    </row>
    <row r="9" spans="1:21" ht="31.5" x14ac:dyDescent="0.25">
      <c r="A9" s="1">
        <v>1</v>
      </c>
      <c r="B9" s="26" t="s">
        <v>69</v>
      </c>
      <c r="C9" s="1" t="s">
        <v>64</v>
      </c>
      <c r="D9" s="1" t="s">
        <v>65</v>
      </c>
      <c r="E9" s="89" t="s">
        <v>73</v>
      </c>
      <c r="F9" s="31">
        <v>28</v>
      </c>
      <c r="G9" s="32"/>
      <c r="H9" s="32"/>
      <c r="I9" s="2">
        <v>1964</v>
      </c>
      <c r="J9" s="8">
        <v>2534.1</v>
      </c>
      <c r="K9" s="8">
        <v>2534.1</v>
      </c>
      <c r="L9" s="8">
        <v>2534.1</v>
      </c>
      <c r="M9" s="9">
        <v>128</v>
      </c>
      <c r="N9" s="77">
        <f>SUM(X9+AH9)</f>
        <v>0</v>
      </c>
      <c r="O9" s="5">
        <v>0</v>
      </c>
      <c r="P9" s="5">
        <v>0</v>
      </c>
      <c r="Q9" s="5">
        <v>0</v>
      </c>
      <c r="R9" s="77">
        <f>SUM(AB9+AL9)</f>
        <v>0</v>
      </c>
      <c r="S9" s="9">
        <v>14428.56</v>
      </c>
      <c r="T9" s="9">
        <v>14428.56</v>
      </c>
      <c r="U9" s="10">
        <v>46357</v>
      </c>
    </row>
    <row r="10" spans="1:21" s="4" customFormat="1" ht="31.5" x14ac:dyDescent="0.25">
      <c r="A10" s="52">
        <v>2</v>
      </c>
      <c r="B10" s="52" t="s">
        <v>69</v>
      </c>
      <c r="C10" s="52" t="s">
        <v>64</v>
      </c>
      <c r="D10" s="52" t="s">
        <v>65</v>
      </c>
      <c r="E10" s="89" t="s">
        <v>74</v>
      </c>
      <c r="F10" s="31">
        <v>36</v>
      </c>
      <c r="G10" s="32"/>
      <c r="H10" s="32"/>
      <c r="I10" s="2">
        <v>1972</v>
      </c>
      <c r="J10" s="8">
        <v>786.6</v>
      </c>
      <c r="K10" s="8">
        <v>786.6</v>
      </c>
      <c r="L10" s="8">
        <v>786.6</v>
      </c>
      <c r="M10" s="9">
        <v>41</v>
      </c>
      <c r="N10" s="77">
        <f>SUM(X10+AH10)</f>
        <v>0</v>
      </c>
      <c r="O10" s="5">
        <v>0</v>
      </c>
      <c r="P10" s="5">
        <v>0</v>
      </c>
      <c r="Q10" s="5">
        <v>0</v>
      </c>
      <c r="R10" s="77">
        <f>SUM(AB10+AL10)</f>
        <v>0</v>
      </c>
      <c r="S10" s="9">
        <v>14428.56</v>
      </c>
      <c r="T10" s="9">
        <v>14428.56</v>
      </c>
      <c r="U10" s="10">
        <v>46357</v>
      </c>
    </row>
    <row r="11" spans="1:21" s="4" customFormat="1" ht="31.5" x14ac:dyDescent="0.25">
      <c r="A11" s="74">
        <v>3</v>
      </c>
      <c r="B11" s="74" t="s">
        <v>69</v>
      </c>
      <c r="C11" s="74" t="s">
        <v>64</v>
      </c>
      <c r="D11" s="74" t="s">
        <v>65</v>
      </c>
      <c r="E11" s="89" t="s">
        <v>84</v>
      </c>
      <c r="F11" s="31">
        <v>9</v>
      </c>
      <c r="G11" s="32"/>
      <c r="H11" s="32"/>
      <c r="I11" s="2">
        <v>1959</v>
      </c>
      <c r="J11" s="88">
        <v>849.2</v>
      </c>
      <c r="K11" s="88">
        <v>849.2</v>
      </c>
      <c r="L11" s="88">
        <v>849.2</v>
      </c>
      <c r="M11" s="9">
        <v>31</v>
      </c>
      <c r="N11" s="77">
        <f>X11+AH11</f>
        <v>0</v>
      </c>
      <c r="O11" s="5">
        <v>0</v>
      </c>
      <c r="P11" s="5">
        <v>0</v>
      </c>
      <c r="Q11" s="5">
        <v>0</v>
      </c>
      <c r="R11" s="77">
        <f>AB11+AL11</f>
        <v>0</v>
      </c>
      <c r="S11" s="9">
        <v>14458.28</v>
      </c>
      <c r="T11" s="9">
        <v>14428.58</v>
      </c>
      <c r="U11" s="10">
        <v>46357</v>
      </c>
    </row>
    <row r="12" spans="1:21" s="65" customFormat="1" ht="15.75" x14ac:dyDescent="0.25">
      <c r="A12" s="120" t="s">
        <v>83</v>
      </c>
      <c r="B12" s="121"/>
      <c r="C12" s="121"/>
      <c r="D12" s="121"/>
      <c r="E12" s="121"/>
      <c r="F12" s="121"/>
      <c r="G12" s="121"/>
      <c r="H12" s="122"/>
      <c r="I12" s="47" t="s">
        <v>0</v>
      </c>
      <c r="J12" s="64">
        <f>SUM(J9:J11)</f>
        <v>4169.8999999999996</v>
      </c>
      <c r="K12" s="47">
        <f>SUM(K9:K11)</f>
        <v>4169.8999999999996</v>
      </c>
      <c r="L12" s="47">
        <f>SUM(L9:L11)</f>
        <v>4169.8999999999996</v>
      </c>
      <c r="M12" s="47">
        <f>SUM(M9:M11)</f>
        <v>200</v>
      </c>
      <c r="N12" s="78">
        <f>SUM(N9:N11)</f>
        <v>0</v>
      </c>
      <c r="O12" s="64">
        <f>SUM(O9)</f>
        <v>0</v>
      </c>
      <c r="P12" s="5">
        <v>0</v>
      </c>
      <c r="Q12" s="5">
        <v>0</v>
      </c>
      <c r="R12" s="62">
        <f>SUM(R9:R11)</f>
        <v>0</v>
      </c>
      <c r="S12" s="47" t="s">
        <v>0</v>
      </c>
      <c r="T12" s="47" t="s">
        <v>0</v>
      </c>
      <c r="U12" s="47" t="s">
        <v>0</v>
      </c>
    </row>
    <row r="13" spans="1:21" ht="26.25" customHeight="1" x14ac:dyDescent="0.25">
      <c r="A13" s="117" t="s">
        <v>79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9"/>
    </row>
    <row r="14" spans="1:21" s="4" customFormat="1" ht="31.5" x14ac:dyDescent="0.25">
      <c r="A14" s="53">
        <v>1</v>
      </c>
      <c r="B14" s="53" t="s">
        <v>69</v>
      </c>
      <c r="C14" s="53" t="s">
        <v>64</v>
      </c>
      <c r="D14" s="53" t="s">
        <v>65</v>
      </c>
      <c r="E14" s="30" t="s">
        <v>66</v>
      </c>
      <c r="F14" s="31">
        <v>10</v>
      </c>
      <c r="G14" s="32"/>
      <c r="H14" s="32"/>
      <c r="I14" s="2">
        <v>1936</v>
      </c>
      <c r="J14" s="54">
        <v>474.1</v>
      </c>
      <c r="K14" s="54">
        <v>474.1</v>
      </c>
      <c r="L14" s="55">
        <v>474.1</v>
      </c>
      <c r="M14" s="56">
        <v>26</v>
      </c>
      <c r="N14" s="20">
        <v>5680.9</v>
      </c>
      <c r="O14" s="5">
        <v>0</v>
      </c>
      <c r="P14" s="5">
        <v>0</v>
      </c>
      <c r="Q14" s="5">
        <v>0</v>
      </c>
      <c r="R14" s="20"/>
      <c r="S14" s="9">
        <v>14428.56</v>
      </c>
      <c r="T14" s="9">
        <v>14428.56</v>
      </c>
      <c r="U14" s="10">
        <v>46722</v>
      </c>
    </row>
    <row r="15" spans="1:21" s="4" customFormat="1" ht="35.25" customHeight="1" x14ac:dyDescent="0.25">
      <c r="A15" s="74">
        <v>2</v>
      </c>
      <c r="B15" s="53" t="s">
        <v>69</v>
      </c>
      <c r="C15" s="53" t="s">
        <v>64</v>
      </c>
      <c r="D15" s="53" t="s">
        <v>65</v>
      </c>
      <c r="E15" s="30" t="s">
        <v>66</v>
      </c>
      <c r="F15" s="31">
        <v>9</v>
      </c>
      <c r="G15" s="32"/>
      <c r="H15" s="32"/>
      <c r="I15" s="2">
        <v>1939</v>
      </c>
      <c r="J15" s="54">
        <v>360.18</v>
      </c>
      <c r="K15" s="54">
        <v>360.18</v>
      </c>
      <c r="L15" s="54">
        <v>311.77999999999997</v>
      </c>
      <c r="M15" s="56">
        <v>12</v>
      </c>
      <c r="N15" s="20"/>
      <c r="O15" s="5">
        <v>0</v>
      </c>
      <c r="P15" s="5">
        <v>0</v>
      </c>
      <c r="Q15" s="5">
        <v>0</v>
      </c>
      <c r="R15" s="20"/>
      <c r="S15" s="9">
        <v>14428.56</v>
      </c>
      <c r="T15" s="9">
        <v>14428.56</v>
      </c>
      <c r="U15" s="10">
        <v>46722</v>
      </c>
    </row>
    <row r="16" spans="1:21" s="4" customFormat="1" ht="31.5" customHeight="1" x14ac:dyDescent="0.25">
      <c r="A16" s="74">
        <v>3</v>
      </c>
      <c r="B16" s="53" t="s">
        <v>69</v>
      </c>
      <c r="C16" s="53" t="s">
        <v>64</v>
      </c>
      <c r="D16" s="53" t="s">
        <v>65</v>
      </c>
      <c r="E16" s="30" t="s">
        <v>75</v>
      </c>
      <c r="F16" s="31">
        <v>1</v>
      </c>
      <c r="G16" s="32"/>
      <c r="H16" s="32" t="s">
        <v>68</v>
      </c>
      <c r="I16" s="2">
        <v>1978</v>
      </c>
      <c r="J16" s="54">
        <v>4025.2</v>
      </c>
      <c r="K16" s="54">
        <v>4025.2</v>
      </c>
      <c r="L16" s="54">
        <v>3494.1</v>
      </c>
      <c r="M16" s="56">
        <v>183</v>
      </c>
      <c r="N16" s="20"/>
      <c r="O16" s="5">
        <v>0</v>
      </c>
      <c r="P16" s="5">
        <v>0</v>
      </c>
      <c r="Q16" s="5">
        <v>0</v>
      </c>
      <c r="R16" s="20"/>
      <c r="S16" s="9">
        <v>14428.56</v>
      </c>
      <c r="T16" s="9">
        <v>14428.56</v>
      </c>
      <c r="U16" s="10">
        <v>46722</v>
      </c>
    </row>
    <row r="17" spans="1:21" s="4" customFormat="1" ht="31.5" customHeight="1" x14ac:dyDescent="0.25">
      <c r="A17" s="74">
        <v>4</v>
      </c>
      <c r="B17" s="53" t="s">
        <v>69</v>
      </c>
      <c r="C17" s="53" t="s">
        <v>64</v>
      </c>
      <c r="D17" s="53" t="s">
        <v>65</v>
      </c>
      <c r="E17" s="29" t="s">
        <v>75</v>
      </c>
      <c r="F17" s="31">
        <v>2</v>
      </c>
      <c r="G17" s="32"/>
      <c r="H17" s="32"/>
      <c r="I17" s="27">
        <v>1975</v>
      </c>
      <c r="J17" s="57">
        <v>1117.3</v>
      </c>
      <c r="K17" s="57">
        <v>1117.3</v>
      </c>
      <c r="L17" s="57">
        <v>1117.3</v>
      </c>
      <c r="M17" s="56">
        <v>43</v>
      </c>
      <c r="N17" s="20"/>
      <c r="O17" s="5">
        <v>0</v>
      </c>
      <c r="P17" s="5">
        <v>0</v>
      </c>
      <c r="Q17" s="5">
        <v>0</v>
      </c>
      <c r="R17" s="20"/>
      <c r="S17" s="9">
        <v>14428.56</v>
      </c>
      <c r="T17" s="9">
        <v>14428.56</v>
      </c>
      <c r="U17" s="10">
        <v>46722</v>
      </c>
    </row>
    <row r="18" spans="1:21" s="4" customFormat="1" ht="31.5" customHeight="1" x14ac:dyDescent="0.25">
      <c r="A18" s="74">
        <v>5</v>
      </c>
      <c r="B18" s="53" t="s">
        <v>69</v>
      </c>
      <c r="C18" s="53" t="s">
        <v>64</v>
      </c>
      <c r="D18" s="53" t="s">
        <v>65</v>
      </c>
      <c r="E18" s="29" t="s">
        <v>76</v>
      </c>
      <c r="F18" s="31">
        <v>1</v>
      </c>
      <c r="G18" s="32"/>
      <c r="H18" s="32"/>
      <c r="I18" s="27">
        <v>1950</v>
      </c>
      <c r="J18" s="58">
        <v>414.1</v>
      </c>
      <c r="K18" s="58">
        <v>414.1</v>
      </c>
      <c r="L18" s="58">
        <v>258.10000000000002</v>
      </c>
      <c r="M18" s="56">
        <v>25</v>
      </c>
      <c r="N18" s="20"/>
      <c r="O18" s="5">
        <v>0</v>
      </c>
      <c r="P18" s="5">
        <v>0</v>
      </c>
      <c r="Q18" s="5">
        <v>0</v>
      </c>
      <c r="R18" s="20"/>
      <c r="S18" s="9">
        <v>14428.56</v>
      </c>
      <c r="T18" s="9">
        <v>14428.56</v>
      </c>
      <c r="U18" s="10">
        <v>46722</v>
      </c>
    </row>
    <row r="19" spans="1:21" s="49" customFormat="1" ht="15.75" x14ac:dyDescent="0.25">
      <c r="A19" s="120" t="s">
        <v>81</v>
      </c>
      <c r="B19" s="121"/>
      <c r="C19" s="121"/>
      <c r="D19" s="121"/>
      <c r="E19" s="121"/>
      <c r="F19" s="121"/>
      <c r="G19" s="121"/>
      <c r="H19" s="122"/>
      <c r="I19" s="47" t="s">
        <v>0</v>
      </c>
      <c r="J19" s="62">
        <f>SUM(J14:J18)</f>
        <v>6390.88</v>
      </c>
      <c r="K19" s="62">
        <f>SUM(K14:K18)</f>
        <v>6390.88</v>
      </c>
      <c r="L19" s="47">
        <f>SUM(L14:L18)</f>
        <v>5655.38</v>
      </c>
      <c r="M19" s="63">
        <f>SUM(M14:M18)</f>
        <v>289</v>
      </c>
      <c r="N19" s="51"/>
      <c r="O19" s="47"/>
      <c r="P19" s="47"/>
      <c r="Q19" s="47"/>
      <c r="R19" s="51"/>
      <c r="S19" s="47" t="s">
        <v>0</v>
      </c>
      <c r="T19" s="47" t="s">
        <v>0</v>
      </c>
      <c r="U19" s="47" t="s">
        <v>0</v>
      </c>
    </row>
    <row r="20" spans="1:21" s="4" customFormat="1" ht="15.75" x14ac:dyDescent="0.25">
      <c r="A20" s="117" t="s">
        <v>80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9"/>
    </row>
    <row r="21" spans="1:21" ht="31.5" x14ac:dyDescent="0.25">
      <c r="A21" s="53">
        <v>1</v>
      </c>
      <c r="B21" s="53" t="s">
        <v>69</v>
      </c>
      <c r="C21" s="53" t="s">
        <v>64</v>
      </c>
      <c r="D21" s="53" t="s">
        <v>65</v>
      </c>
      <c r="E21" s="30" t="s">
        <v>67</v>
      </c>
      <c r="F21" s="31">
        <v>1</v>
      </c>
      <c r="G21" s="32"/>
      <c r="H21" s="32"/>
      <c r="I21" s="27">
        <v>1974</v>
      </c>
      <c r="J21" s="59">
        <v>726.9</v>
      </c>
      <c r="K21" s="60">
        <v>726.9</v>
      </c>
      <c r="L21" s="60">
        <v>726.9</v>
      </c>
      <c r="M21" s="56">
        <v>32</v>
      </c>
      <c r="N21" s="20"/>
      <c r="O21" s="5">
        <v>0</v>
      </c>
      <c r="P21" s="5">
        <v>0</v>
      </c>
      <c r="Q21" s="5">
        <v>0</v>
      </c>
      <c r="R21" s="20"/>
      <c r="S21" s="9">
        <v>14428.56</v>
      </c>
      <c r="T21" s="9">
        <v>14428.56</v>
      </c>
      <c r="U21" s="10">
        <v>47088</v>
      </c>
    </row>
    <row r="22" spans="1:21" ht="31.5" x14ac:dyDescent="0.25">
      <c r="A22" s="53">
        <v>2</v>
      </c>
      <c r="B22" s="53" t="s">
        <v>69</v>
      </c>
      <c r="C22" s="53" t="s">
        <v>64</v>
      </c>
      <c r="D22" s="53" t="s">
        <v>65</v>
      </c>
      <c r="E22" s="30" t="s">
        <v>77</v>
      </c>
      <c r="F22" s="31">
        <v>4</v>
      </c>
      <c r="G22" s="32"/>
      <c r="H22" s="32"/>
      <c r="I22" s="27">
        <v>1954</v>
      </c>
      <c r="J22" s="58">
        <v>451.5</v>
      </c>
      <c r="K22" s="58">
        <v>451.5</v>
      </c>
      <c r="L22" s="58">
        <v>451.5</v>
      </c>
      <c r="M22" s="61">
        <v>27</v>
      </c>
      <c r="N22" s="20"/>
      <c r="O22" s="5">
        <v>0</v>
      </c>
      <c r="P22" s="5">
        <v>0</v>
      </c>
      <c r="Q22" s="5">
        <v>0</v>
      </c>
      <c r="R22" s="20"/>
      <c r="S22" s="9">
        <v>14428.56</v>
      </c>
      <c r="T22" s="9">
        <v>14428.56</v>
      </c>
      <c r="U22" s="10">
        <v>47088</v>
      </c>
    </row>
    <row r="23" spans="1:21" ht="31.5" x14ac:dyDescent="0.25">
      <c r="A23" s="92">
        <v>3</v>
      </c>
      <c r="B23" s="92" t="s">
        <v>69</v>
      </c>
      <c r="C23" s="92" t="s">
        <v>64</v>
      </c>
      <c r="D23" s="95" t="s">
        <v>91</v>
      </c>
      <c r="E23" s="95" t="s">
        <v>92</v>
      </c>
      <c r="F23" s="96">
        <v>17</v>
      </c>
      <c r="G23" s="32"/>
      <c r="H23" s="32"/>
      <c r="I23" s="96">
        <v>1954</v>
      </c>
      <c r="J23" s="97">
        <v>864.8</v>
      </c>
      <c r="K23" s="97">
        <v>864.8</v>
      </c>
      <c r="L23" s="97">
        <v>864.8</v>
      </c>
      <c r="M23" s="97">
        <v>46</v>
      </c>
      <c r="N23" s="20"/>
      <c r="O23" s="5">
        <v>0</v>
      </c>
      <c r="P23" s="5">
        <v>0</v>
      </c>
      <c r="Q23" s="5">
        <v>0</v>
      </c>
      <c r="R23" s="20"/>
      <c r="S23" s="9">
        <v>8729.1299999999992</v>
      </c>
      <c r="T23" s="9">
        <v>8729.1299999999992</v>
      </c>
      <c r="U23" s="10">
        <v>47088</v>
      </c>
    </row>
    <row r="24" spans="1:21" s="49" customFormat="1" ht="15.75" customHeight="1" x14ac:dyDescent="0.25">
      <c r="A24" s="120" t="s">
        <v>82</v>
      </c>
      <c r="B24" s="121"/>
      <c r="C24" s="121"/>
      <c r="D24" s="121"/>
      <c r="E24" s="121"/>
      <c r="F24" s="121"/>
      <c r="G24" s="121"/>
      <c r="H24" s="122"/>
      <c r="I24" s="47" t="s">
        <v>0</v>
      </c>
      <c r="J24" s="64">
        <f>SUM(J21:J23)</f>
        <v>2043.2</v>
      </c>
      <c r="K24" s="48">
        <f>SUM(K21:K23)</f>
        <v>2043.2</v>
      </c>
      <c r="L24" s="47">
        <f>SUM(L21:L23)</f>
        <v>2043.2</v>
      </c>
      <c r="M24" s="63">
        <f>SUM(M21:M23)</f>
        <v>105</v>
      </c>
      <c r="N24" s="37"/>
      <c r="O24" s="47"/>
      <c r="P24" s="47"/>
      <c r="Q24" s="47"/>
      <c r="R24" s="37"/>
      <c r="S24" s="47" t="s">
        <v>0</v>
      </c>
      <c r="T24" s="47" t="s">
        <v>0</v>
      </c>
      <c r="U24" s="47" t="s">
        <v>0</v>
      </c>
    </row>
    <row r="25" spans="1:21" s="4" customFormat="1" ht="15.75" x14ac:dyDescent="0.25">
      <c r="A25" s="125" t="s">
        <v>38</v>
      </c>
      <c r="B25" s="125"/>
      <c r="C25" s="125"/>
      <c r="D25" s="125"/>
      <c r="E25" s="125"/>
      <c r="F25" s="125"/>
      <c r="G25" s="125"/>
      <c r="H25" s="125"/>
      <c r="I25" s="12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5.75" customHeight="1" x14ac:dyDescent="0.25">
      <c r="A26" s="124" t="s">
        <v>46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63" ht="30" customHeight="1" x14ac:dyDescent="0.25"/>
    <row r="64" ht="30.75" customHeight="1" x14ac:dyDescent="0.25"/>
    <row r="74" ht="35.25" customHeight="1" x14ac:dyDescent="0.25"/>
    <row r="76" ht="47.25" customHeight="1" x14ac:dyDescent="0.25"/>
  </sheetData>
  <mergeCells count="31">
    <mergeCell ref="A24:H24"/>
    <mergeCell ref="A19:H19"/>
    <mergeCell ref="A13:U13"/>
    <mergeCell ref="A20:U20"/>
    <mergeCell ref="A26:U26"/>
    <mergeCell ref="A25:I25"/>
    <mergeCell ref="A8:U8"/>
    <mergeCell ref="A12:H12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conditionalFormatting sqref="F15">
    <cfRule type="expression" dxfId="141" priority="112">
      <formula>AI19&gt;0</formula>
    </cfRule>
  </conditionalFormatting>
  <conditionalFormatting sqref="E21:F23">
    <cfRule type="expression" dxfId="140" priority="158">
      <formula>#REF!&gt;0</formula>
    </cfRule>
  </conditionalFormatting>
  <conditionalFormatting sqref="N21:N23 R21:R23 N9:N11 R9:R11">
    <cfRule type="expression" dxfId="139" priority="96">
      <formula>CB9=5</formula>
    </cfRule>
    <cfRule type="expression" dxfId="138" priority="97">
      <formula>CB9=4</formula>
    </cfRule>
    <cfRule type="expression" dxfId="137" priority="98">
      <formula>CB9=3</formula>
    </cfRule>
    <cfRule type="expression" dxfId="136" priority="99">
      <formula>CB9=2</formula>
    </cfRule>
    <cfRule type="expression" dxfId="135" priority="100">
      <formula>CB9=1</formula>
    </cfRule>
  </conditionalFormatting>
  <conditionalFormatting sqref="E21:F21">
    <cfRule type="expression" dxfId="134" priority="88">
      <formula>AH14&gt;0</formula>
    </cfRule>
  </conditionalFormatting>
  <conditionalFormatting sqref="E21:F21">
    <cfRule type="expression" dxfId="133" priority="178">
      <formula>AH16&gt;0</formula>
    </cfRule>
  </conditionalFormatting>
  <conditionalFormatting sqref="N14:N18">
    <cfRule type="expression" dxfId="132" priority="80">
      <formula>CB14=5</formula>
    </cfRule>
    <cfRule type="expression" dxfId="131" priority="81">
      <formula>CB14=4</formula>
    </cfRule>
    <cfRule type="expression" dxfId="130" priority="82">
      <formula>CB14=3</formula>
    </cfRule>
    <cfRule type="expression" dxfId="129" priority="83">
      <formula>CB14=2</formula>
    </cfRule>
    <cfRule type="expression" dxfId="128" priority="84">
      <formula>CB14=1</formula>
    </cfRule>
  </conditionalFormatting>
  <conditionalFormatting sqref="R14:R18">
    <cfRule type="expression" dxfId="127" priority="75">
      <formula>CF14=5</formula>
    </cfRule>
    <cfRule type="expression" dxfId="126" priority="76">
      <formula>CF14=4</formula>
    </cfRule>
    <cfRule type="expression" dxfId="125" priority="77">
      <formula>CF14=3</formula>
    </cfRule>
    <cfRule type="expression" dxfId="124" priority="78">
      <formula>CF14=2</formula>
    </cfRule>
    <cfRule type="expression" dxfId="123" priority="79">
      <formula>CF14=1</formula>
    </cfRule>
  </conditionalFormatting>
  <conditionalFormatting sqref="E22:F23">
    <cfRule type="expression" dxfId="122" priority="61">
      <formula>AH16&gt;0</formula>
    </cfRule>
  </conditionalFormatting>
  <conditionalFormatting sqref="E22:F23">
    <cfRule type="expression" dxfId="121" priority="222">
      <formula>AH20&gt;0</formula>
    </cfRule>
  </conditionalFormatting>
  <conditionalFormatting sqref="E21:F21">
    <cfRule type="expression" dxfId="120" priority="225">
      <formula>AH25&gt;0</formula>
    </cfRule>
  </conditionalFormatting>
  <conditionalFormatting sqref="N11">
    <cfRule type="expression" dxfId="119" priority="36">
      <formula>CB11=5</formula>
    </cfRule>
    <cfRule type="expression" dxfId="118" priority="37">
      <formula>CB11=4</formula>
    </cfRule>
    <cfRule type="expression" dxfId="117" priority="38">
      <formula>CB11=3</formula>
    </cfRule>
    <cfRule type="expression" dxfId="116" priority="39">
      <formula>CB11=2</formula>
    </cfRule>
    <cfRule type="expression" dxfId="115" priority="40">
      <formula>CB11=1</formula>
    </cfRule>
  </conditionalFormatting>
  <conditionalFormatting sqref="R11">
    <cfRule type="expression" dxfId="114" priority="31">
      <formula>CF11=5</formula>
    </cfRule>
    <cfRule type="expression" dxfId="113" priority="32">
      <formula>CF11=4</formula>
    </cfRule>
    <cfRule type="expression" dxfId="112" priority="33">
      <formula>CF11=3</formula>
    </cfRule>
    <cfRule type="expression" dxfId="111" priority="34">
      <formula>CF11=2</formula>
    </cfRule>
    <cfRule type="expression" dxfId="110" priority="35">
      <formula>CF11=1</formula>
    </cfRule>
  </conditionalFormatting>
  <conditionalFormatting sqref="N9:N10">
    <cfRule type="expression" dxfId="109" priority="26">
      <formula>CB9=5</formula>
    </cfRule>
    <cfRule type="expression" dxfId="108" priority="27">
      <formula>CB9=4</formula>
    </cfRule>
    <cfRule type="expression" dxfId="107" priority="28">
      <formula>CB9=3</formula>
    </cfRule>
    <cfRule type="expression" dxfId="106" priority="29">
      <formula>CB9=2</formula>
    </cfRule>
    <cfRule type="expression" dxfId="105" priority="30">
      <formula>CB9=1</formula>
    </cfRule>
  </conditionalFormatting>
  <conditionalFormatting sqref="R9:R10">
    <cfRule type="expression" dxfId="104" priority="21">
      <formula>CF9=5</formula>
    </cfRule>
    <cfRule type="expression" dxfId="103" priority="22">
      <formula>CF9=4</formula>
    </cfRule>
    <cfRule type="expression" dxfId="102" priority="23">
      <formula>CF9=3</formula>
    </cfRule>
    <cfRule type="expression" dxfId="101" priority="24">
      <formula>CF9=2</formula>
    </cfRule>
    <cfRule type="expression" dxfId="100" priority="25">
      <formula>CF9=1</formula>
    </cfRule>
  </conditionalFormatting>
  <conditionalFormatting sqref="N12">
    <cfRule type="expression" dxfId="99" priority="16">
      <formula>CB12=5</formula>
    </cfRule>
    <cfRule type="expression" dxfId="98" priority="17">
      <formula>CB12=4</formula>
    </cfRule>
    <cfRule type="expression" dxfId="97" priority="18">
      <formula>CB12=3</formula>
    </cfRule>
    <cfRule type="expression" dxfId="96" priority="19">
      <formula>CB12=2</formula>
    </cfRule>
    <cfRule type="expression" dxfId="95" priority="20">
      <formula>CB12=1</formula>
    </cfRule>
  </conditionalFormatting>
  <conditionalFormatting sqref="N12">
    <cfRule type="expression" dxfId="94" priority="11">
      <formula>CB12=5</formula>
    </cfRule>
    <cfRule type="expression" dxfId="93" priority="12">
      <formula>CB12=4</formula>
    </cfRule>
    <cfRule type="expression" dxfId="92" priority="13">
      <formula>CB12=3</formula>
    </cfRule>
    <cfRule type="expression" dxfId="91" priority="14">
      <formula>CB12=2</formula>
    </cfRule>
    <cfRule type="expression" dxfId="90" priority="15">
      <formula>CB12=1</formula>
    </cfRule>
  </conditionalFormatting>
  <conditionalFormatting sqref="E22:F23">
    <cfRule type="expression" dxfId="89" priority="226">
      <formula>AH27&gt;0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E82"/>
  <sheetViews>
    <sheetView view="pageBreakPreview" topLeftCell="F1" zoomScale="50" zoomScaleNormal="100" zoomScaleSheetLayoutView="50" workbookViewId="0">
      <selection activeCell="N1" sqref="N1:AE1"/>
    </sheetView>
  </sheetViews>
  <sheetFormatPr defaultColWidth="8.85546875" defaultRowHeight="15" x14ac:dyDescent="0.25"/>
  <cols>
    <col min="1" max="1" width="5.28515625" style="4" customWidth="1"/>
    <col min="2" max="2" width="10.85546875" style="19" customWidth="1"/>
    <col min="3" max="3" width="17.28515625" style="4" customWidth="1"/>
    <col min="4" max="4" width="11.28515625" style="4" customWidth="1"/>
    <col min="5" max="5" width="16.140625" style="4" customWidth="1"/>
    <col min="6" max="8" width="4" style="4" customWidth="1"/>
    <col min="9" max="9" width="16.7109375" style="4" customWidth="1"/>
    <col min="10" max="10" width="11.140625" style="4" customWidth="1"/>
    <col min="11" max="11" width="10.7109375" style="4" customWidth="1"/>
    <col min="12" max="12" width="6" style="4" customWidth="1"/>
    <col min="13" max="13" width="5" style="4" customWidth="1"/>
    <col min="14" max="14" width="18.28515625" style="4" customWidth="1"/>
    <col min="15" max="15" width="15.28515625" style="4" customWidth="1"/>
    <col min="16" max="16" width="5.7109375" style="4" customWidth="1"/>
    <col min="17" max="17" width="15.42578125" style="4" customWidth="1"/>
    <col min="18" max="18" width="10.28515625" style="4" customWidth="1"/>
    <col min="19" max="19" width="16.42578125" style="4" customWidth="1"/>
    <col min="20" max="20" width="12.42578125" style="4" customWidth="1"/>
    <col min="21" max="22" width="7.85546875" style="4" customWidth="1"/>
    <col min="23" max="23" width="14.7109375" style="4" customWidth="1"/>
    <col min="24" max="24" width="9.140625" style="4" customWidth="1"/>
    <col min="25" max="25" width="18.140625" style="4" customWidth="1"/>
    <col min="26" max="26" width="10.42578125" style="4" customWidth="1"/>
    <col min="27" max="27" width="6.85546875" style="4" customWidth="1"/>
    <col min="28" max="28" width="5" style="4" customWidth="1"/>
    <col min="29" max="29" width="14.85546875" style="4" customWidth="1"/>
    <col min="30" max="30" width="14" style="4" customWidth="1"/>
    <col min="31" max="31" width="7" style="4" customWidth="1"/>
    <col min="32" max="16384" width="8.85546875" style="4"/>
  </cols>
  <sheetData>
    <row r="1" spans="1:31" ht="66.75" customHeight="1" x14ac:dyDescent="0.25">
      <c r="A1" s="25"/>
      <c r="B1" s="28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106" t="s">
        <v>94</v>
      </c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</row>
    <row r="2" spans="1:31" ht="62.25" customHeight="1" x14ac:dyDescent="0.25">
      <c r="A2" s="127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</row>
    <row r="3" spans="1:31" ht="78" customHeight="1" x14ac:dyDescent="0.25">
      <c r="A3" s="128" t="s">
        <v>21</v>
      </c>
      <c r="B3" s="123" t="s">
        <v>37</v>
      </c>
      <c r="C3" s="123"/>
      <c r="D3" s="123"/>
      <c r="E3" s="123"/>
      <c r="F3" s="123"/>
      <c r="G3" s="123"/>
      <c r="H3" s="123"/>
      <c r="I3" s="128" t="s">
        <v>44</v>
      </c>
      <c r="J3" s="128" t="s">
        <v>29</v>
      </c>
      <c r="K3" s="128"/>
      <c r="L3" s="128"/>
      <c r="M3" s="128"/>
      <c r="N3" s="128"/>
      <c r="O3" s="128"/>
      <c r="P3" s="126" t="s">
        <v>55</v>
      </c>
      <c r="Q3" s="126"/>
      <c r="R3" s="126" t="s">
        <v>30</v>
      </c>
      <c r="S3" s="126"/>
      <c r="T3" s="128" t="s">
        <v>63</v>
      </c>
      <c r="U3" s="128"/>
      <c r="V3" s="128"/>
      <c r="W3" s="128"/>
      <c r="X3" s="126" t="s">
        <v>32</v>
      </c>
      <c r="Y3" s="126"/>
      <c r="Z3" s="126" t="s">
        <v>62</v>
      </c>
      <c r="AA3" s="126" t="s">
        <v>33</v>
      </c>
      <c r="AB3" s="126"/>
      <c r="AC3" s="126" t="s">
        <v>56</v>
      </c>
      <c r="AD3" s="126" t="s">
        <v>57</v>
      </c>
      <c r="AE3" s="126" t="s">
        <v>48</v>
      </c>
    </row>
    <row r="4" spans="1:31" ht="26.25" customHeight="1" x14ac:dyDescent="0.25">
      <c r="A4" s="128"/>
      <c r="B4" s="142" t="s">
        <v>24</v>
      </c>
      <c r="C4" s="142" t="s">
        <v>36</v>
      </c>
      <c r="D4" s="142" t="s">
        <v>34</v>
      </c>
      <c r="E4" s="142" t="s">
        <v>25</v>
      </c>
      <c r="F4" s="142" t="s">
        <v>26</v>
      </c>
      <c r="G4" s="142" t="s">
        <v>27</v>
      </c>
      <c r="H4" s="142" t="s">
        <v>28</v>
      </c>
      <c r="I4" s="128"/>
      <c r="J4" s="128" t="s">
        <v>61</v>
      </c>
      <c r="K4" s="128"/>
      <c r="L4" s="126" t="s">
        <v>51</v>
      </c>
      <c r="M4" s="126" t="s">
        <v>52</v>
      </c>
      <c r="N4" s="126" t="s">
        <v>53</v>
      </c>
      <c r="O4" s="126" t="s">
        <v>54</v>
      </c>
      <c r="P4" s="126"/>
      <c r="Q4" s="126"/>
      <c r="R4" s="126"/>
      <c r="S4" s="126"/>
      <c r="T4" s="128"/>
      <c r="U4" s="128"/>
      <c r="V4" s="128"/>
      <c r="W4" s="128"/>
      <c r="X4" s="126"/>
      <c r="Y4" s="126"/>
      <c r="Z4" s="126"/>
      <c r="AA4" s="126"/>
      <c r="AB4" s="126"/>
      <c r="AC4" s="126"/>
      <c r="AD4" s="126"/>
      <c r="AE4" s="126"/>
    </row>
    <row r="5" spans="1:31" ht="237" customHeight="1" x14ac:dyDescent="0.25">
      <c r="A5" s="128"/>
      <c r="B5" s="142"/>
      <c r="C5" s="142"/>
      <c r="D5" s="142"/>
      <c r="E5" s="142"/>
      <c r="F5" s="142"/>
      <c r="G5" s="142"/>
      <c r="H5" s="142"/>
      <c r="I5" s="128"/>
      <c r="J5" s="23" t="s">
        <v>49</v>
      </c>
      <c r="K5" s="23" t="s">
        <v>50</v>
      </c>
      <c r="L5" s="126"/>
      <c r="M5" s="126"/>
      <c r="N5" s="126"/>
      <c r="O5" s="126"/>
      <c r="P5" s="126"/>
      <c r="Q5" s="126"/>
      <c r="R5" s="126"/>
      <c r="S5" s="126"/>
      <c r="T5" s="126" t="s">
        <v>31</v>
      </c>
      <c r="U5" s="126"/>
      <c r="V5" s="126" t="s">
        <v>39</v>
      </c>
      <c r="W5" s="126"/>
      <c r="X5" s="126"/>
      <c r="Y5" s="126"/>
      <c r="Z5" s="126"/>
      <c r="AA5" s="126"/>
      <c r="AB5" s="126"/>
      <c r="AC5" s="126"/>
      <c r="AD5" s="126"/>
      <c r="AE5" s="126"/>
    </row>
    <row r="6" spans="1:31" ht="15.75" x14ac:dyDescent="0.25">
      <c r="A6" s="128"/>
      <c r="B6" s="142"/>
      <c r="C6" s="142"/>
      <c r="D6" s="142"/>
      <c r="E6" s="142"/>
      <c r="F6" s="142"/>
      <c r="G6" s="142"/>
      <c r="H6" s="142"/>
      <c r="I6" s="1" t="s">
        <v>58</v>
      </c>
      <c r="J6" s="1" t="s">
        <v>58</v>
      </c>
      <c r="K6" s="1" t="s">
        <v>58</v>
      </c>
      <c r="L6" s="1" t="s">
        <v>58</v>
      </c>
      <c r="M6" s="1" t="s">
        <v>58</v>
      </c>
      <c r="N6" s="1" t="s">
        <v>58</v>
      </c>
      <c r="O6" s="1" t="s">
        <v>58</v>
      </c>
      <c r="P6" s="24" t="s">
        <v>20</v>
      </c>
      <c r="Q6" s="1" t="s">
        <v>58</v>
      </c>
      <c r="R6" s="24" t="s">
        <v>19</v>
      </c>
      <c r="S6" s="1" t="s">
        <v>58</v>
      </c>
      <c r="T6" s="24" t="s">
        <v>19</v>
      </c>
      <c r="U6" s="1" t="s">
        <v>58</v>
      </c>
      <c r="V6" s="24" t="s">
        <v>19</v>
      </c>
      <c r="W6" s="1" t="s">
        <v>58</v>
      </c>
      <c r="X6" s="24" t="s">
        <v>19</v>
      </c>
      <c r="Y6" s="1" t="s">
        <v>58</v>
      </c>
      <c r="Z6" s="1" t="s">
        <v>58</v>
      </c>
      <c r="AA6" s="24" t="s">
        <v>18</v>
      </c>
      <c r="AB6" s="1" t="s">
        <v>58</v>
      </c>
      <c r="AC6" s="1" t="s">
        <v>58</v>
      </c>
      <c r="AD6" s="1" t="s">
        <v>58</v>
      </c>
      <c r="AE6" s="1" t="s">
        <v>58</v>
      </c>
    </row>
    <row r="7" spans="1:31" ht="15.7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</row>
    <row r="8" spans="1:31" ht="15.75" x14ac:dyDescent="0.25">
      <c r="A8" s="133" t="s">
        <v>71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5"/>
    </row>
    <row r="9" spans="1:31" ht="47.25" x14ac:dyDescent="0.25">
      <c r="A9" s="75">
        <v>1</v>
      </c>
      <c r="B9" s="6" t="s">
        <v>69</v>
      </c>
      <c r="C9" s="31" t="s">
        <v>64</v>
      </c>
      <c r="D9" s="76" t="s">
        <v>65</v>
      </c>
      <c r="E9" s="31" t="s">
        <v>73</v>
      </c>
      <c r="F9" s="31">
        <v>28</v>
      </c>
      <c r="G9" s="32"/>
      <c r="H9" s="32"/>
      <c r="I9" s="77">
        <f>SUM(S9+AC9)</f>
        <v>12035936.347199999</v>
      </c>
      <c r="J9" s="77"/>
      <c r="K9" s="77"/>
      <c r="L9" s="77"/>
      <c r="M9" s="77"/>
      <c r="N9" s="77"/>
      <c r="O9" s="77"/>
      <c r="P9" s="77"/>
      <c r="Q9" s="77"/>
      <c r="R9" s="77">
        <v>819.62</v>
      </c>
      <c r="S9" s="77">
        <f>R9*14428.56</f>
        <v>11825936.347199999</v>
      </c>
      <c r="T9" s="77">
        <v>630.5</v>
      </c>
      <c r="U9" s="77"/>
      <c r="V9" s="77"/>
      <c r="W9" s="77"/>
      <c r="X9" s="77">
        <v>1649.03</v>
      </c>
      <c r="Y9" s="77"/>
      <c r="Z9" s="77"/>
      <c r="AA9" s="77"/>
      <c r="AB9" s="77"/>
      <c r="AC9" s="77">
        <v>210000</v>
      </c>
      <c r="AD9" s="77"/>
      <c r="AE9" s="77"/>
    </row>
    <row r="10" spans="1:31" ht="47.25" x14ac:dyDescent="0.25">
      <c r="A10" s="75">
        <v>2</v>
      </c>
      <c r="B10" s="6" t="s">
        <v>69</v>
      </c>
      <c r="C10" s="31" t="s">
        <v>64</v>
      </c>
      <c r="D10" s="76" t="s">
        <v>65</v>
      </c>
      <c r="E10" s="31" t="s">
        <v>74</v>
      </c>
      <c r="F10" s="31">
        <v>36</v>
      </c>
      <c r="G10" s="32"/>
      <c r="H10" s="32"/>
      <c r="I10" s="77">
        <f>SUM(S10+AC10)</f>
        <v>7587178.4424000001</v>
      </c>
      <c r="J10" s="77"/>
      <c r="K10" s="77"/>
      <c r="L10" s="77"/>
      <c r="M10" s="77"/>
      <c r="N10" s="77"/>
      <c r="O10" s="77"/>
      <c r="P10" s="77"/>
      <c r="Q10" s="77"/>
      <c r="R10" s="77">
        <v>511.29</v>
      </c>
      <c r="S10" s="77">
        <f>R10*14428.56</f>
        <v>7377178.4424000001</v>
      </c>
      <c r="T10" s="77">
        <v>393.3</v>
      </c>
      <c r="U10" s="77"/>
      <c r="V10" s="77"/>
      <c r="W10" s="77"/>
      <c r="X10" s="77">
        <v>651.22</v>
      </c>
      <c r="Y10" s="77"/>
      <c r="Z10" s="77"/>
      <c r="AA10" s="77"/>
      <c r="AB10" s="77"/>
      <c r="AC10" s="77">
        <v>210000</v>
      </c>
      <c r="AD10" s="77"/>
      <c r="AE10" s="77"/>
    </row>
    <row r="11" spans="1:31" ht="47.25" x14ac:dyDescent="0.25">
      <c r="A11" s="75">
        <v>3</v>
      </c>
      <c r="B11" s="6" t="s">
        <v>69</v>
      </c>
      <c r="C11" s="31" t="s">
        <v>64</v>
      </c>
      <c r="D11" s="76" t="s">
        <v>65</v>
      </c>
      <c r="E11" s="31" t="s">
        <v>84</v>
      </c>
      <c r="F11" s="31">
        <v>9</v>
      </c>
      <c r="G11" s="32"/>
      <c r="H11" s="32"/>
      <c r="I11" s="77">
        <f>S11+AC11</f>
        <v>8174276.5488</v>
      </c>
      <c r="J11" s="77"/>
      <c r="K11" s="77"/>
      <c r="L11" s="77"/>
      <c r="M11" s="77"/>
      <c r="N11" s="77"/>
      <c r="O11" s="77"/>
      <c r="P11" s="77"/>
      <c r="Q11" s="77"/>
      <c r="R11" s="91">
        <v>551.98</v>
      </c>
      <c r="S11" s="77">
        <f>R11*14428.56</f>
        <v>7964276.5488</v>
      </c>
      <c r="T11" s="90">
        <v>676.63</v>
      </c>
      <c r="U11" s="77"/>
      <c r="V11" s="77"/>
      <c r="W11" s="77"/>
      <c r="X11" s="91">
        <v>676.63</v>
      </c>
      <c r="Y11" s="77"/>
      <c r="Z11" s="77"/>
      <c r="AA11" s="77"/>
      <c r="AB11" s="77"/>
      <c r="AC11" s="77">
        <v>210000</v>
      </c>
      <c r="AD11" s="77"/>
      <c r="AE11" s="77"/>
    </row>
    <row r="12" spans="1:31" ht="15.6" customHeight="1" x14ac:dyDescent="0.25">
      <c r="A12" s="136" t="s">
        <v>89</v>
      </c>
      <c r="B12" s="137"/>
      <c r="C12" s="137"/>
      <c r="D12" s="137"/>
      <c r="E12" s="137"/>
      <c r="F12" s="137"/>
      <c r="G12" s="137"/>
      <c r="H12" s="138"/>
      <c r="I12" s="78">
        <f>SUM(I9:I11)</f>
        <v>27797391.338399999</v>
      </c>
      <c r="J12" s="78">
        <v>0</v>
      </c>
      <c r="K12" s="78">
        <v>0</v>
      </c>
      <c r="L12" s="78">
        <v>0</v>
      </c>
      <c r="M12" s="78">
        <v>0</v>
      </c>
      <c r="N12" s="78">
        <v>0</v>
      </c>
      <c r="O12" s="78">
        <v>0</v>
      </c>
      <c r="P12" s="78">
        <v>0</v>
      </c>
      <c r="Q12" s="78">
        <v>0</v>
      </c>
      <c r="R12" s="78">
        <f>SUM(R9:R11)</f>
        <v>1882.89</v>
      </c>
      <c r="S12" s="79">
        <f>SUM(S9:S11)</f>
        <v>27167391.338399999</v>
      </c>
      <c r="T12" s="78">
        <f>SUM(T9:T11)</f>
        <v>1700.4299999999998</v>
      </c>
      <c r="U12" s="78">
        <v>0</v>
      </c>
      <c r="V12" s="78"/>
      <c r="W12" s="78"/>
      <c r="X12" s="78">
        <f>SUM(X9:X11)</f>
        <v>2976.88</v>
      </c>
      <c r="Y12" s="78">
        <v>0</v>
      </c>
      <c r="Z12" s="78">
        <v>0</v>
      </c>
      <c r="AA12" s="78">
        <v>0</v>
      </c>
      <c r="AB12" s="78">
        <v>0</v>
      </c>
      <c r="AC12" s="78">
        <f>SUM(AC9:AC11)</f>
        <v>630000</v>
      </c>
      <c r="AD12" s="78">
        <v>0</v>
      </c>
      <c r="AE12" s="78">
        <v>0</v>
      </c>
    </row>
    <row r="13" spans="1:31" ht="33" customHeight="1" x14ac:dyDescent="0.25">
      <c r="A13" s="133" t="s">
        <v>70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5"/>
    </row>
    <row r="14" spans="1:31" ht="47.25" x14ac:dyDescent="0.25">
      <c r="A14" s="75">
        <v>3</v>
      </c>
      <c r="B14" s="6" t="s">
        <v>69</v>
      </c>
      <c r="C14" s="31" t="s">
        <v>64</v>
      </c>
      <c r="D14" s="76" t="s">
        <v>65</v>
      </c>
      <c r="E14" s="31" t="s">
        <v>66</v>
      </c>
      <c r="F14" s="31">
        <v>10</v>
      </c>
      <c r="G14" s="32"/>
      <c r="H14" s="32"/>
      <c r="I14" s="77">
        <f t="shared" ref="I14:I18" si="0">S14+AC14</f>
        <v>4656449.3351999996</v>
      </c>
      <c r="J14" s="77"/>
      <c r="K14" s="77"/>
      <c r="L14" s="77"/>
      <c r="M14" s="77"/>
      <c r="N14" s="77"/>
      <c r="O14" s="77"/>
      <c r="P14" s="77"/>
      <c r="Q14" s="77"/>
      <c r="R14" s="77">
        <v>308.17</v>
      </c>
      <c r="S14" s="77">
        <f>R14*14428.56</f>
        <v>4446449.3351999996</v>
      </c>
      <c r="T14" s="77">
        <v>0</v>
      </c>
      <c r="U14" s="77"/>
      <c r="V14" s="77"/>
      <c r="W14" s="77"/>
      <c r="X14" s="77">
        <v>505.57</v>
      </c>
      <c r="Y14" s="77"/>
      <c r="Z14" s="77"/>
      <c r="AA14" s="77"/>
      <c r="AB14" s="77"/>
      <c r="AC14" s="77">
        <v>210000</v>
      </c>
      <c r="AD14" s="77"/>
      <c r="AE14" s="77"/>
    </row>
    <row r="15" spans="1:31" ht="47.25" x14ac:dyDescent="0.25">
      <c r="A15" s="75">
        <v>4</v>
      </c>
      <c r="B15" s="6" t="s">
        <v>69</v>
      </c>
      <c r="C15" s="31" t="s">
        <v>64</v>
      </c>
      <c r="D15" s="76" t="s">
        <v>65</v>
      </c>
      <c r="E15" s="31" t="s">
        <v>66</v>
      </c>
      <c r="F15" s="31">
        <v>9</v>
      </c>
      <c r="G15" s="32"/>
      <c r="H15" s="32"/>
      <c r="I15" s="77">
        <f t="shared" si="0"/>
        <v>3291155.3604000001</v>
      </c>
      <c r="J15" s="77"/>
      <c r="K15" s="77"/>
      <c r="L15" s="77"/>
      <c r="M15" s="77"/>
      <c r="N15" s="77"/>
      <c r="O15" s="77"/>
      <c r="P15" s="77"/>
      <c r="Q15" s="77"/>
      <c r="R15" s="77">
        <v>213.59</v>
      </c>
      <c r="S15" s="77">
        <f>R15*14425.56</f>
        <v>3081155.3604000001</v>
      </c>
      <c r="T15" s="77">
        <v>164.3</v>
      </c>
      <c r="U15" s="77"/>
      <c r="V15" s="77"/>
      <c r="W15" s="77"/>
      <c r="X15" s="77">
        <v>420.9</v>
      </c>
      <c r="Y15" s="77">
        <f>X15*8729.13</f>
        <v>3674090.8169999993</v>
      </c>
      <c r="Z15" s="77"/>
      <c r="AA15" s="77"/>
      <c r="AB15" s="77"/>
      <c r="AC15" s="77">
        <v>210000</v>
      </c>
      <c r="AD15" s="77"/>
      <c r="AE15" s="77"/>
    </row>
    <row r="16" spans="1:31" ht="47.25" x14ac:dyDescent="0.25">
      <c r="A16" s="75">
        <v>5</v>
      </c>
      <c r="B16" s="6" t="s">
        <v>69</v>
      </c>
      <c r="C16" s="31" t="s">
        <v>64</v>
      </c>
      <c r="D16" s="76" t="s">
        <v>65</v>
      </c>
      <c r="E16" s="31" t="s">
        <v>75</v>
      </c>
      <c r="F16" s="31">
        <v>1</v>
      </c>
      <c r="G16" s="32"/>
      <c r="H16" s="32" t="s">
        <v>68</v>
      </c>
      <c r="I16" s="77">
        <f t="shared" si="0"/>
        <v>15310209.467999998</v>
      </c>
      <c r="J16" s="77"/>
      <c r="K16" s="77"/>
      <c r="L16" s="77"/>
      <c r="M16" s="77"/>
      <c r="N16" s="77"/>
      <c r="O16" s="77"/>
      <c r="P16" s="77"/>
      <c r="Q16" s="77"/>
      <c r="R16" s="77">
        <v>1046.55</v>
      </c>
      <c r="S16" s="77">
        <f>R16*14428.56</f>
        <v>15100209.467999998</v>
      </c>
      <c r="T16" s="77">
        <v>840</v>
      </c>
      <c r="U16" s="77"/>
      <c r="V16" s="77"/>
      <c r="W16" s="77"/>
      <c r="X16" s="77">
        <v>2329.23</v>
      </c>
      <c r="Y16" s="77"/>
      <c r="Z16" s="77"/>
      <c r="AA16" s="77"/>
      <c r="AB16" s="77"/>
      <c r="AC16" s="77">
        <v>210000</v>
      </c>
      <c r="AD16" s="77"/>
      <c r="AE16" s="77"/>
    </row>
    <row r="17" spans="1:31" ht="47.25" x14ac:dyDescent="0.25">
      <c r="A17" s="75">
        <v>6</v>
      </c>
      <c r="B17" s="6" t="s">
        <v>69</v>
      </c>
      <c r="C17" s="75" t="s">
        <v>64</v>
      </c>
      <c r="D17" s="76" t="s">
        <v>65</v>
      </c>
      <c r="E17" s="75" t="s">
        <v>75</v>
      </c>
      <c r="F17" s="31">
        <v>2</v>
      </c>
      <c r="G17" s="32"/>
      <c r="H17" s="32"/>
      <c r="I17" s="77">
        <f t="shared" si="0"/>
        <v>7198328.7503999993</v>
      </c>
      <c r="J17" s="77"/>
      <c r="K17" s="77"/>
      <c r="L17" s="77"/>
      <c r="M17" s="77"/>
      <c r="N17" s="77"/>
      <c r="O17" s="77"/>
      <c r="P17" s="77"/>
      <c r="Q17" s="77"/>
      <c r="R17" s="80">
        <v>484.34</v>
      </c>
      <c r="S17" s="77">
        <f>R17*14428.56</f>
        <v>6988328.7503999993</v>
      </c>
      <c r="T17" s="81">
        <v>0</v>
      </c>
      <c r="U17" s="81"/>
      <c r="V17" s="81"/>
      <c r="W17" s="81"/>
      <c r="X17" s="80">
        <v>950.73</v>
      </c>
      <c r="Y17" s="77"/>
      <c r="Z17" s="77"/>
      <c r="AA17" s="77"/>
      <c r="AB17" s="77"/>
      <c r="AC17" s="77">
        <v>210000</v>
      </c>
      <c r="AD17" s="77"/>
      <c r="AE17" s="77"/>
    </row>
    <row r="18" spans="1:31" ht="47.25" x14ac:dyDescent="0.25">
      <c r="A18" s="75">
        <v>7</v>
      </c>
      <c r="B18" s="6" t="s">
        <v>69</v>
      </c>
      <c r="C18" s="75" t="s">
        <v>64</v>
      </c>
      <c r="D18" s="76" t="s">
        <v>65</v>
      </c>
      <c r="E18" s="75" t="s">
        <v>76</v>
      </c>
      <c r="F18" s="31">
        <v>1</v>
      </c>
      <c r="G18" s="32"/>
      <c r="H18" s="32"/>
      <c r="I18" s="77">
        <f t="shared" si="0"/>
        <v>4093735.4952000002</v>
      </c>
      <c r="J18" s="77"/>
      <c r="K18" s="77"/>
      <c r="L18" s="77"/>
      <c r="M18" s="77"/>
      <c r="N18" s="77"/>
      <c r="O18" s="77"/>
      <c r="P18" s="77"/>
      <c r="Q18" s="77"/>
      <c r="R18" s="82">
        <v>269.17</v>
      </c>
      <c r="S18" s="77">
        <f>R18*14428.56</f>
        <v>3883735.4952000002</v>
      </c>
      <c r="T18" s="82">
        <v>483.7</v>
      </c>
      <c r="U18" s="83"/>
      <c r="V18" s="83"/>
      <c r="W18" s="83"/>
      <c r="X18" s="82">
        <v>472.5</v>
      </c>
      <c r="Y18" s="77"/>
      <c r="Z18" s="77"/>
      <c r="AA18" s="77"/>
      <c r="AB18" s="77"/>
      <c r="AC18" s="77">
        <v>210000</v>
      </c>
      <c r="AD18" s="77"/>
      <c r="AE18" s="77"/>
    </row>
    <row r="19" spans="1:31" s="49" customFormat="1" ht="15.75" x14ac:dyDescent="0.25">
      <c r="A19" s="139" t="s">
        <v>88</v>
      </c>
      <c r="B19" s="140"/>
      <c r="C19" s="140"/>
      <c r="D19" s="140"/>
      <c r="E19" s="140"/>
      <c r="F19" s="140"/>
      <c r="G19" s="140"/>
      <c r="H19" s="141"/>
      <c r="I19" s="78">
        <f>SUM(I14:I18)</f>
        <v>34549878.409199998</v>
      </c>
      <c r="J19" s="36"/>
      <c r="K19" s="36"/>
      <c r="L19" s="36"/>
      <c r="M19" s="36"/>
      <c r="N19" s="36"/>
      <c r="O19" s="36"/>
      <c r="P19" s="36"/>
      <c r="Q19" s="78"/>
      <c r="R19" s="67">
        <f>SUM(R14:R18)</f>
        <v>2321.8200000000002</v>
      </c>
      <c r="S19" s="84">
        <f>SUM(S14:S18)</f>
        <v>33499878.409199998</v>
      </c>
      <c r="T19" s="36"/>
      <c r="U19" s="36"/>
      <c r="V19" s="36"/>
      <c r="W19" s="66"/>
      <c r="X19" s="36"/>
      <c r="Y19" s="36"/>
      <c r="Z19" s="36"/>
      <c r="AA19" s="36"/>
      <c r="AB19" s="36"/>
      <c r="AC19" s="84">
        <f>SUM(AC14:AC18)</f>
        <v>1050000</v>
      </c>
      <c r="AD19" s="36"/>
      <c r="AE19" s="85"/>
    </row>
    <row r="20" spans="1:31" ht="15.75" x14ac:dyDescent="0.25">
      <c r="A20" s="133" t="s">
        <v>72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5"/>
    </row>
    <row r="21" spans="1:31" ht="37.5" customHeight="1" x14ac:dyDescent="0.25">
      <c r="A21" s="75">
        <v>9</v>
      </c>
      <c r="B21" s="6" t="s">
        <v>69</v>
      </c>
      <c r="C21" s="31" t="s">
        <v>64</v>
      </c>
      <c r="D21" s="76" t="s">
        <v>65</v>
      </c>
      <c r="E21" s="31" t="s">
        <v>67</v>
      </c>
      <c r="F21" s="31">
        <v>1</v>
      </c>
      <c r="G21" s="32"/>
      <c r="H21" s="32"/>
      <c r="I21" s="77">
        <f>S21+AC21</f>
        <v>7023520.0224000001</v>
      </c>
      <c r="J21" s="77"/>
      <c r="K21" s="77"/>
      <c r="L21" s="77"/>
      <c r="M21" s="77"/>
      <c r="N21" s="77"/>
      <c r="O21" s="77"/>
      <c r="P21" s="77"/>
      <c r="Q21" s="77"/>
      <c r="R21" s="82">
        <v>472.29</v>
      </c>
      <c r="S21" s="77">
        <f>R21*14426.56</f>
        <v>6813520.0224000001</v>
      </c>
      <c r="T21" s="82">
        <v>363.3</v>
      </c>
      <c r="U21" s="83"/>
      <c r="V21" s="83"/>
      <c r="W21" s="83"/>
      <c r="X21" s="82">
        <v>625.89</v>
      </c>
      <c r="Y21" s="77"/>
      <c r="Z21" s="77"/>
      <c r="AA21" s="77"/>
      <c r="AB21" s="77"/>
      <c r="AC21" s="77">
        <v>210000</v>
      </c>
      <c r="AD21" s="77"/>
      <c r="AE21" s="77"/>
    </row>
    <row r="22" spans="1:31" ht="37.5" customHeight="1" x14ac:dyDescent="0.25">
      <c r="A22" s="75">
        <v>11</v>
      </c>
      <c r="B22" s="6" t="s">
        <v>69</v>
      </c>
      <c r="C22" s="31" t="s">
        <v>64</v>
      </c>
      <c r="D22" s="76" t="s">
        <v>65</v>
      </c>
      <c r="E22" s="31" t="s">
        <v>77</v>
      </c>
      <c r="F22" s="31">
        <v>4</v>
      </c>
      <c r="G22" s="32"/>
      <c r="H22" s="32"/>
      <c r="I22" s="77">
        <f>S22+AC22</f>
        <v>4434105.2255999995</v>
      </c>
      <c r="J22" s="77"/>
      <c r="K22" s="77"/>
      <c r="L22" s="77"/>
      <c r="M22" s="77"/>
      <c r="N22" s="77"/>
      <c r="O22" s="77"/>
      <c r="P22" s="77"/>
      <c r="Q22" s="93"/>
      <c r="R22" s="86">
        <v>292.76</v>
      </c>
      <c r="S22" s="93">
        <f>R22*14428.56</f>
        <v>4224105.2255999995</v>
      </c>
      <c r="T22" s="94">
        <v>0</v>
      </c>
      <c r="U22" s="94"/>
      <c r="V22" s="94"/>
      <c r="W22" s="94"/>
      <c r="X22" s="82">
        <v>492.77</v>
      </c>
      <c r="Y22" s="93"/>
      <c r="Z22" s="77"/>
      <c r="AA22" s="77"/>
      <c r="AB22" s="77"/>
      <c r="AC22" s="77">
        <v>210000</v>
      </c>
      <c r="AD22" s="77"/>
      <c r="AE22" s="77"/>
    </row>
    <row r="23" spans="1:31" ht="37.5" customHeight="1" x14ac:dyDescent="0.25">
      <c r="A23" s="103">
        <v>12</v>
      </c>
      <c r="B23" s="104" t="s">
        <v>69</v>
      </c>
      <c r="C23" s="105" t="s">
        <v>64</v>
      </c>
      <c r="D23" s="95" t="s">
        <v>91</v>
      </c>
      <c r="E23" s="95" t="s">
        <v>92</v>
      </c>
      <c r="F23" s="96">
        <v>17</v>
      </c>
      <c r="G23" s="98"/>
      <c r="H23" s="98"/>
      <c r="I23" s="99">
        <f>SUM(Y23+AC23)</f>
        <v>6133762.2005999992</v>
      </c>
      <c r="J23" s="99"/>
      <c r="K23" s="99"/>
      <c r="L23" s="99"/>
      <c r="M23" s="99"/>
      <c r="N23" s="99"/>
      <c r="O23" s="99"/>
      <c r="P23" s="99"/>
      <c r="Q23" s="99"/>
      <c r="R23" s="100"/>
      <c r="S23" s="99"/>
      <c r="T23" s="101"/>
      <c r="U23" s="101"/>
      <c r="V23" s="101"/>
      <c r="W23" s="101"/>
      <c r="X23" s="102">
        <v>678.62</v>
      </c>
      <c r="Y23" s="99">
        <f>X23*8729.13</f>
        <v>5923762.2005999992</v>
      </c>
      <c r="Z23" s="99"/>
      <c r="AA23" s="99"/>
      <c r="AB23" s="99"/>
      <c r="AC23" s="99">
        <v>210000</v>
      </c>
      <c r="AD23" s="99"/>
      <c r="AE23" s="99"/>
    </row>
    <row r="24" spans="1:31" ht="18.75" x14ac:dyDescent="0.25">
      <c r="A24" s="129" t="s">
        <v>90</v>
      </c>
      <c r="B24" s="130"/>
      <c r="C24" s="130"/>
      <c r="D24" s="130"/>
      <c r="E24" s="130"/>
      <c r="F24" s="130"/>
      <c r="G24" s="130"/>
      <c r="H24" s="131"/>
      <c r="I24" s="33">
        <f>SUM(I21:I23)</f>
        <v>17591387.448599998</v>
      </c>
      <c r="J24" s="34">
        <v>0</v>
      </c>
      <c r="K24" s="34"/>
      <c r="L24" s="34"/>
      <c r="M24" s="34"/>
      <c r="N24" s="35"/>
      <c r="O24" s="36"/>
      <c r="P24" s="34"/>
      <c r="Q24" s="34"/>
      <c r="R24" s="36">
        <f>SUM(R21:R22)</f>
        <v>765.05</v>
      </c>
      <c r="S24" s="37">
        <f>SUM(S21:S22)</f>
        <v>11037625.248</v>
      </c>
      <c r="T24" s="38">
        <f>SUM(T21:T23)</f>
        <v>363.3</v>
      </c>
      <c r="U24" s="38"/>
      <c r="V24" s="36"/>
      <c r="W24" s="36"/>
      <c r="X24" s="36">
        <f>SUM(X21:X23)</f>
        <v>1797.2799999999997</v>
      </c>
      <c r="Y24" s="33">
        <f>SUM(Y21:Y23)</f>
        <v>5923762.2005999992</v>
      </c>
      <c r="Z24" s="38"/>
      <c r="AA24" s="38"/>
      <c r="AB24" s="38"/>
      <c r="AC24" s="33">
        <f>SUM(AC21:AC23)</f>
        <v>630000</v>
      </c>
      <c r="AD24" s="38"/>
      <c r="AE24" s="87"/>
    </row>
    <row r="25" spans="1:31" ht="18.75" x14ac:dyDescent="0.25">
      <c r="A25" s="14"/>
      <c r="B25" s="14"/>
      <c r="C25" s="14"/>
      <c r="D25" s="14"/>
      <c r="E25" s="14"/>
      <c r="F25" s="14"/>
      <c r="G25" s="14"/>
      <c r="H25" s="14"/>
      <c r="I25" s="39"/>
      <c r="J25" s="15"/>
      <c r="K25" s="13"/>
      <c r="L25" s="13"/>
      <c r="M25" s="13"/>
      <c r="N25" s="21"/>
      <c r="O25" s="13"/>
      <c r="P25" s="13"/>
      <c r="Q25" s="13"/>
      <c r="R25" s="12"/>
      <c r="S25" s="16"/>
      <c r="T25" s="13"/>
      <c r="U25" s="13"/>
      <c r="V25" s="13"/>
      <c r="W25" s="13"/>
      <c r="X25" s="13"/>
      <c r="Y25" s="12"/>
      <c r="Z25" s="13"/>
      <c r="AA25" s="13"/>
      <c r="AB25" s="13"/>
      <c r="AC25" s="12"/>
      <c r="AD25" s="13"/>
      <c r="AE25" s="17"/>
    </row>
    <row r="26" spans="1:31" x14ac:dyDescent="0.25">
      <c r="A26" s="18" t="s">
        <v>38</v>
      </c>
      <c r="B26" s="18"/>
      <c r="C26" s="18"/>
      <c r="D26" s="18"/>
      <c r="E26" s="18"/>
      <c r="F26" s="18"/>
      <c r="G26" s="18"/>
      <c r="H26" s="18"/>
      <c r="I26" s="18"/>
      <c r="J26" s="18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</row>
    <row r="27" spans="1:31" x14ac:dyDescent="0.25">
      <c r="A27" s="132" t="s">
        <v>47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40" ht="18.75" customHeight="1" x14ac:dyDescent="0.25"/>
    <row r="41" ht="39" customHeight="1" x14ac:dyDescent="0.25"/>
    <row r="42" ht="39" customHeight="1" x14ac:dyDescent="0.25"/>
    <row r="43" ht="39" customHeight="1" x14ac:dyDescent="0.25"/>
    <row r="44" ht="39" customHeight="1" x14ac:dyDescent="0.25"/>
    <row r="45" ht="39" customHeight="1" x14ac:dyDescent="0.25"/>
    <row r="46" ht="39" customHeight="1" x14ac:dyDescent="0.25"/>
    <row r="47" ht="39" customHeight="1" x14ac:dyDescent="0.25"/>
    <row r="48" ht="39" customHeight="1" x14ac:dyDescent="0.25"/>
    <row r="49" ht="39" customHeight="1" x14ac:dyDescent="0.25"/>
    <row r="50" ht="39" customHeight="1" x14ac:dyDescent="0.25"/>
    <row r="51" ht="39" customHeight="1" x14ac:dyDescent="0.25"/>
    <row r="52" ht="39" customHeight="1" x14ac:dyDescent="0.25"/>
    <row r="53" ht="39" customHeight="1" x14ac:dyDescent="0.25"/>
    <row r="54" ht="39" customHeight="1" x14ac:dyDescent="0.25"/>
    <row r="55" ht="39" customHeight="1" x14ac:dyDescent="0.25"/>
    <row r="56" ht="39" customHeight="1" x14ac:dyDescent="0.25"/>
    <row r="57" ht="39" customHeight="1" x14ac:dyDescent="0.25"/>
    <row r="58" ht="39" customHeight="1" x14ac:dyDescent="0.25"/>
    <row r="59" ht="39" customHeight="1" x14ac:dyDescent="0.25"/>
    <row r="60" ht="39" customHeight="1" x14ac:dyDescent="0.25"/>
    <row r="61" ht="39" customHeight="1" x14ac:dyDescent="0.25"/>
    <row r="62" ht="39" customHeight="1" x14ac:dyDescent="0.25"/>
    <row r="63" ht="39" customHeight="1" x14ac:dyDescent="0.25"/>
    <row r="64" ht="39" customHeight="1" x14ac:dyDescent="0.25"/>
    <row r="79" ht="18.75" customHeight="1" x14ac:dyDescent="0.25"/>
    <row r="80" ht="40.5" customHeight="1" x14ac:dyDescent="0.25"/>
    <row r="81" ht="24" customHeight="1" x14ac:dyDescent="0.25"/>
    <row r="82" ht="74.25" customHeight="1" x14ac:dyDescent="0.25"/>
  </sheetData>
  <mergeCells count="36"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  <mergeCell ref="A24:H24"/>
    <mergeCell ref="A27:AE27"/>
    <mergeCell ref="A8:AE8"/>
    <mergeCell ref="A12:H12"/>
    <mergeCell ref="A13:AE13"/>
    <mergeCell ref="A19:H19"/>
    <mergeCell ref="A20:AE20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</mergeCells>
  <conditionalFormatting sqref="U14:W18 Y14:AE18 S14:S18 I14:Q18 I21:Q23 U21:W23 Y21:AE23 S21:S23 R9:R10 X9:X10 T9:T10 I9:Q11 Y9:AE11 S9:S11 U9:W11">
    <cfRule type="expression" dxfId="88" priority="130">
      <formula>BW9=5</formula>
    </cfRule>
    <cfRule type="expression" dxfId="87" priority="131">
      <formula>BW9=4</formula>
    </cfRule>
    <cfRule type="expression" dxfId="86" priority="132">
      <formula>BW9=3</formula>
    </cfRule>
    <cfRule type="expression" dxfId="85" priority="133">
      <formula>BW9=2</formula>
    </cfRule>
    <cfRule type="expression" dxfId="84" priority="134">
      <formula>BW9=1</formula>
    </cfRule>
  </conditionalFormatting>
  <conditionalFormatting sqref="J12:AE12">
    <cfRule type="expression" dxfId="83" priority="120">
      <formula>BX12=5</formula>
    </cfRule>
    <cfRule type="expression" dxfId="82" priority="121">
      <formula>BX12=4</formula>
    </cfRule>
    <cfRule type="expression" dxfId="81" priority="122">
      <formula>BX12=3</formula>
    </cfRule>
    <cfRule type="expression" dxfId="80" priority="123">
      <formula>BX12=2</formula>
    </cfRule>
    <cfRule type="expression" dxfId="79" priority="124">
      <formula>BX12=1</formula>
    </cfRule>
  </conditionalFormatting>
  <conditionalFormatting sqref="I12:AE12">
    <cfRule type="expression" dxfId="78" priority="115">
      <formula>BW12=5</formula>
    </cfRule>
    <cfRule type="expression" dxfId="77" priority="116">
      <formula>BW12=4</formula>
    </cfRule>
    <cfRule type="expression" dxfId="76" priority="117">
      <formula>BW12=3</formula>
    </cfRule>
    <cfRule type="expression" dxfId="75" priority="118">
      <formula>BW12=2</formula>
    </cfRule>
    <cfRule type="expression" dxfId="74" priority="119">
      <formula>BW12=1</formula>
    </cfRule>
  </conditionalFormatting>
  <conditionalFormatting sqref="E22:F23">
    <cfRule type="expression" dxfId="73" priority="114">
      <formula>AH14&gt;0</formula>
    </cfRule>
  </conditionalFormatting>
  <conditionalFormatting sqref="I19">
    <cfRule type="expression" dxfId="72" priority="104">
      <formula>BW19=5</formula>
    </cfRule>
    <cfRule type="expression" dxfId="71" priority="105">
      <formula>BW19=4</formula>
    </cfRule>
    <cfRule type="expression" dxfId="70" priority="106">
      <formula>BW19=3</formula>
    </cfRule>
    <cfRule type="expression" dxfId="69" priority="107">
      <formula>BW19=2</formula>
    </cfRule>
    <cfRule type="expression" dxfId="68" priority="108">
      <formula>BW19=1</formula>
    </cfRule>
  </conditionalFormatting>
  <conditionalFormatting sqref="Q14">
    <cfRule type="expression" dxfId="67" priority="99">
      <formula>CE14=5</formula>
    </cfRule>
    <cfRule type="expression" dxfId="66" priority="100">
      <formula>CE14=4</formula>
    </cfRule>
    <cfRule type="expression" dxfId="65" priority="101">
      <formula>CE14=3</formula>
    </cfRule>
    <cfRule type="expression" dxfId="64" priority="102">
      <formula>CE14=2</formula>
    </cfRule>
    <cfRule type="expression" dxfId="63" priority="103">
      <formula>CE14=1</formula>
    </cfRule>
  </conditionalFormatting>
  <conditionalFormatting sqref="Q14">
    <cfRule type="expression" dxfId="62" priority="94">
      <formula>CE14=5</formula>
    </cfRule>
    <cfRule type="expression" dxfId="61" priority="95">
      <formula>CE14=4</formula>
    </cfRule>
    <cfRule type="expression" dxfId="60" priority="96">
      <formula>CE14=3</formula>
    </cfRule>
    <cfRule type="expression" dxfId="59" priority="97">
      <formula>CE14=2</formula>
    </cfRule>
    <cfRule type="expression" dxfId="58" priority="98">
      <formula>CE14=1</formula>
    </cfRule>
  </conditionalFormatting>
  <conditionalFormatting sqref="Q19">
    <cfRule type="expression" dxfId="57" priority="89">
      <formula>CE19=5</formula>
    </cfRule>
    <cfRule type="expression" dxfId="56" priority="90">
      <formula>CE19=4</formula>
    </cfRule>
    <cfRule type="expression" dxfId="55" priority="91">
      <formula>CE19=3</formula>
    </cfRule>
    <cfRule type="expression" dxfId="54" priority="92">
      <formula>CE19=2</formula>
    </cfRule>
    <cfRule type="expression" dxfId="53" priority="93">
      <formula>CE19=1</formula>
    </cfRule>
  </conditionalFormatting>
  <conditionalFormatting sqref="Q19">
    <cfRule type="expression" dxfId="52" priority="84">
      <formula>CE19=5</formula>
    </cfRule>
    <cfRule type="expression" dxfId="51" priority="85">
      <formula>CE19=4</formula>
    </cfRule>
    <cfRule type="expression" dxfId="50" priority="86">
      <formula>CE19=3</formula>
    </cfRule>
    <cfRule type="expression" dxfId="49" priority="87">
      <formula>CE19=2</formula>
    </cfRule>
    <cfRule type="expression" dxfId="48" priority="88">
      <formula>CE19=1</formula>
    </cfRule>
  </conditionalFormatting>
  <conditionalFormatting sqref="AC19">
    <cfRule type="expression" dxfId="47" priority="49">
      <formula>CQ19=5</formula>
    </cfRule>
    <cfRule type="expression" dxfId="46" priority="50">
      <formula>CQ19=4</formula>
    </cfRule>
    <cfRule type="expression" dxfId="45" priority="51">
      <formula>CQ19=3</formula>
    </cfRule>
    <cfRule type="expression" dxfId="44" priority="52">
      <formula>CQ19=2</formula>
    </cfRule>
    <cfRule type="expression" dxfId="43" priority="53">
      <formula>CQ19=1</formula>
    </cfRule>
  </conditionalFormatting>
  <conditionalFormatting sqref="AC19">
    <cfRule type="expression" dxfId="42" priority="44">
      <formula>CQ19=5</formula>
    </cfRule>
    <cfRule type="expression" dxfId="41" priority="45">
      <formula>CQ19=4</formula>
    </cfRule>
    <cfRule type="expression" dxfId="40" priority="46">
      <formula>CQ19=3</formula>
    </cfRule>
    <cfRule type="expression" dxfId="39" priority="47">
      <formula>CQ19=2</formula>
    </cfRule>
    <cfRule type="expression" dxfId="38" priority="48">
      <formula>CQ19=1</formula>
    </cfRule>
  </conditionalFormatting>
  <conditionalFormatting sqref="AC14">
    <cfRule type="expression" dxfId="37" priority="43" stopIfTrue="1">
      <formula>AM14&gt;0</formula>
    </cfRule>
  </conditionalFormatting>
  <conditionalFormatting sqref="AC19">
    <cfRule type="expression" dxfId="36" priority="42" stopIfTrue="1">
      <formula>AM19&gt;0</formula>
    </cfRule>
  </conditionalFormatting>
  <conditionalFormatting sqref="T14:T17 Y14:AE18 X14:X16 J14:Q18 U14:W18 R14:R16">
    <cfRule type="expression" dxfId="35" priority="37">
      <formula>BX14=5</formula>
    </cfRule>
    <cfRule type="expression" dxfId="34" priority="38">
      <formula>BX14=4</formula>
    </cfRule>
    <cfRule type="expression" dxfId="33" priority="39">
      <formula>BX14=3</formula>
    </cfRule>
    <cfRule type="expression" dxfId="32" priority="40">
      <formula>BX14=2</formula>
    </cfRule>
    <cfRule type="expression" dxfId="31" priority="41">
      <formula>BX14=1</formula>
    </cfRule>
  </conditionalFormatting>
  <conditionalFormatting sqref="X14:X16 R14:R16 T14:T17">
    <cfRule type="expression" dxfId="30" priority="32">
      <formula>CF14=5</formula>
    </cfRule>
    <cfRule type="expression" dxfId="29" priority="33">
      <formula>CF14=4</formula>
    </cfRule>
    <cfRule type="expression" dxfId="28" priority="34">
      <formula>CF14=3</formula>
    </cfRule>
    <cfRule type="expression" dxfId="27" priority="35">
      <formula>CF14=2</formula>
    </cfRule>
    <cfRule type="expression" dxfId="26" priority="36">
      <formula>CF14=1</formula>
    </cfRule>
  </conditionalFormatting>
  <conditionalFormatting sqref="T22:T23">
    <cfRule type="expression" dxfId="25" priority="27">
      <formula>CH22=5</formula>
    </cfRule>
    <cfRule type="expression" dxfId="24" priority="28">
      <formula>CH22=4</formula>
    </cfRule>
    <cfRule type="expression" dxfId="23" priority="29">
      <formula>CH22=3</formula>
    </cfRule>
    <cfRule type="expression" dxfId="22" priority="30">
      <formula>CH22=2</formula>
    </cfRule>
    <cfRule type="expression" dxfId="21" priority="31">
      <formula>CH22=1</formula>
    </cfRule>
  </conditionalFormatting>
  <conditionalFormatting sqref="T22:T23">
    <cfRule type="expression" dxfId="20" priority="22">
      <formula>CH22=5</formula>
    </cfRule>
    <cfRule type="expression" dxfId="19" priority="23">
      <formula>CH22=4</formula>
    </cfRule>
    <cfRule type="expression" dxfId="18" priority="24">
      <formula>CH22=3</formula>
    </cfRule>
    <cfRule type="expression" dxfId="17" priority="25">
      <formula>CH22=2</formula>
    </cfRule>
    <cfRule type="expression" dxfId="16" priority="26">
      <formula>CH22=1</formula>
    </cfRule>
  </conditionalFormatting>
  <conditionalFormatting sqref="E21:F21">
    <cfRule type="expression" dxfId="15" priority="155">
      <formula>AH13&gt;0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43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13"/>
  <sheetViews>
    <sheetView tabSelected="1" view="pageBreakPreview" topLeftCell="C1" zoomScale="120" zoomScaleNormal="115" zoomScaleSheetLayoutView="120" workbookViewId="0">
      <selection activeCell="H2" sqref="H2"/>
    </sheetView>
  </sheetViews>
  <sheetFormatPr defaultColWidth="8.85546875" defaultRowHeight="15" x14ac:dyDescent="0.25"/>
  <cols>
    <col min="1" max="1" width="4.140625" style="4" customWidth="1"/>
    <col min="2" max="2" width="39.85546875" style="4" customWidth="1"/>
    <col min="3" max="6" width="20.7109375" style="4" customWidth="1"/>
    <col min="7" max="16384" width="8.85546875" style="4"/>
  </cols>
  <sheetData>
    <row r="1" spans="1:6" ht="69.75" customHeight="1" x14ac:dyDescent="0.25">
      <c r="A1" s="40"/>
      <c r="E1" s="145" t="s">
        <v>95</v>
      </c>
      <c r="F1" s="145"/>
    </row>
    <row r="2" spans="1:6" ht="41.25" customHeight="1" x14ac:dyDescent="0.25">
      <c r="A2" s="127" t="s">
        <v>35</v>
      </c>
      <c r="B2" s="127"/>
      <c r="C2" s="127"/>
      <c r="D2" s="127"/>
      <c r="E2" s="127"/>
      <c r="F2" s="127"/>
    </row>
    <row r="3" spans="1:6" ht="71.25" customHeight="1" x14ac:dyDescent="0.25">
      <c r="A3" s="146" t="s">
        <v>17</v>
      </c>
      <c r="B3" s="148" t="s">
        <v>41</v>
      </c>
      <c r="C3" s="41" t="s">
        <v>40</v>
      </c>
      <c r="D3" s="41" t="s">
        <v>14</v>
      </c>
      <c r="E3" s="42" t="s">
        <v>22</v>
      </c>
      <c r="F3" s="42" t="s">
        <v>13</v>
      </c>
    </row>
    <row r="4" spans="1:6" x14ac:dyDescent="0.25">
      <c r="A4" s="147"/>
      <c r="B4" s="148"/>
      <c r="C4" s="41" t="s">
        <v>19</v>
      </c>
      <c r="D4" s="43" t="s">
        <v>2</v>
      </c>
      <c r="E4" s="43" t="s">
        <v>20</v>
      </c>
      <c r="F4" s="43" t="s">
        <v>58</v>
      </c>
    </row>
    <row r="5" spans="1:6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</row>
    <row r="6" spans="1:6" ht="25.5" x14ac:dyDescent="0.25">
      <c r="A6" s="43" t="s">
        <v>45</v>
      </c>
      <c r="B6" s="68" t="s">
        <v>85</v>
      </c>
      <c r="C6" s="44"/>
      <c r="D6" s="45"/>
      <c r="E6" s="45"/>
      <c r="F6" s="45"/>
    </row>
    <row r="7" spans="1:6" ht="29.25" customHeight="1" x14ac:dyDescent="0.25">
      <c r="A7" s="42"/>
      <c r="B7" s="46" t="s">
        <v>42</v>
      </c>
      <c r="C7" s="78">
        <v>4169.8999999999996</v>
      </c>
      <c r="D7" s="47">
        <v>200</v>
      </c>
      <c r="E7" s="36">
        <v>3</v>
      </c>
      <c r="F7" s="78">
        <v>27797391.34</v>
      </c>
    </row>
    <row r="8" spans="1:6" ht="25.5" x14ac:dyDescent="0.25">
      <c r="A8" s="43" t="s">
        <v>45</v>
      </c>
      <c r="B8" s="68" t="s">
        <v>86</v>
      </c>
      <c r="D8" s="45"/>
      <c r="E8" s="43"/>
      <c r="F8" s="43"/>
    </row>
    <row r="9" spans="1:6" ht="24.75" customHeight="1" x14ac:dyDescent="0.25">
      <c r="A9" s="50"/>
      <c r="B9" s="46" t="s">
        <v>42</v>
      </c>
      <c r="C9" s="70">
        <v>6390.88</v>
      </c>
      <c r="D9" s="63">
        <v>289</v>
      </c>
      <c r="E9" s="72">
        <v>5</v>
      </c>
      <c r="F9" s="62">
        <v>34499878.409999996</v>
      </c>
    </row>
    <row r="10" spans="1:6" ht="24.75" customHeight="1" x14ac:dyDescent="0.25">
      <c r="A10" s="43" t="s">
        <v>45</v>
      </c>
      <c r="B10" s="68" t="s">
        <v>87</v>
      </c>
      <c r="C10" s="71"/>
      <c r="D10" s="45"/>
      <c r="E10" s="43"/>
      <c r="F10" s="43"/>
    </row>
    <row r="11" spans="1:6" ht="24.75" customHeight="1" x14ac:dyDescent="0.25">
      <c r="A11" s="42"/>
      <c r="B11" s="46" t="s">
        <v>42</v>
      </c>
      <c r="C11" s="69">
        <v>2043.2</v>
      </c>
      <c r="D11" s="63">
        <v>105</v>
      </c>
      <c r="E11" s="73">
        <v>3</v>
      </c>
      <c r="F11" s="64">
        <v>17591387.449999999</v>
      </c>
    </row>
    <row r="12" spans="1:6" ht="16.5" customHeight="1" x14ac:dyDescent="0.25">
      <c r="A12" s="144" t="s">
        <v>38</v>
      </c>
      <c r="B12" s="144"/>
      <c r="C12" s="144"/>
      <c r="D12" s="144"/>
      <c r="E12" s="144"/>
    </row>
    <row r="13" spans="1:6" ht="66" customHeight="1" x14ac:dyDescent="0.25">
      <c r="A13" s="143" t="s">
        <v>47</v>
      </c>
      <c r="B13" s="143"/>
      <c r="C13" s="143"/>
      <c r="D13" s="143"/>
      <c r="E13" s="143"/>
      <c r="F13" s="143"/>
    </row>
  </sheetData>
  <mergeCells count="6">
    <mergeCell ref="A13:F13"/>
    <mergeCell ref="A12:E12"/>
    <mergeCell ref="E1:F1"/>
    <mergeCell ref="A2:F2"/>
    <mergeCell ref="A3:A4"/>
    <mergeCell ref="B3:B4"/>
  </mergeCells>
  <conditionalFormatting sqref="F7">
    <cfRule type="expression" dxfId="14" priority="11">
      <formula>BQ7=5</formula>
    </cfRule>
    <cfRule type="expression" dxfId="13" priority="12">
      <formula>BQ7=4</formula>
    </cfRule>
    <cfRule type="expression" dxfId="12" priority="13">
      <formula>BQ7=3</formula>
    </cfRule>
    <cfRule type="expression" dxfId="11" priority="14">
      <formula>BQ7=2</formula>
    </cfRule>
    <cfRule type="expression" dxfId="10" priority="15">
      <formula>BQ7=1</formula>
    </cfRule>
  </conditionalFormatting>
  <conditionalFormatting sqref="F7">
    <cfRule type="expression" dxfId="9" priority="6">
      <formula>BQ7=5</formula>
    </cfRule>
    <cfRule type="expression" dxfId="8" priority="7">
      <formula>BQ7=4</formula>
    </cfRule>
    <cfRule type="expression" dxfId="7" priority="8">
      <formula>BQ7=3</formula>
    </cfRule>
    <cfRule type="expression" dxfId="6" priority="9">
      <formula>BQ7=2</formula>
    </cfRule>
    <cfRule type="expression" dxfId="5" priority="10">
      <formula>BQ7=1</formula>
    </cfRule>
  </conditionalFormatting>
  <conditionalFormatting sqref="C7">
    <cfRule type="expression" dxfId="4" priority="1">
      <formula>BT7=5</formula>
    </cfRule>
    <cfRule type="expression" dxfId="3" priority="2">
      <formula>BT7=4</formula>
    </cfRule>
    <cfRule type="expression" dxfId="2" priority="3">
      <formula>BT7=3</formula>
    </cfRule>
    <cfRule type="expression" dxfId="1" priority="4">
      <formula>BT7=2</formula>
    </cfRule>
    <cfRule type="expression" dxfId="0" priority="5">
      <formula>BT7=1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перечень МКД</vt:lpstr>
      <vt:lpstr>виды ремонта</vt:lpstr>
      <vt:lpstr>показатели</vt:lpstr>
      <vt:lpstr>Лист1</vt:lpstr>
      <vt:lpstr>'виды ремонта'!Заголовки_для_печати</vt:lpstr>
      <vt:lpstr>'перечень МКД'!Заголовки_для_печати</vt:lpstr>
      <vt:lpstr>'виды ремонта'!Область_печати</vt:lpstr>
      <vt:lpstr>'перечень МКД'!Область_печати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Ирина Азарова</cp:lastModifiedBy>
  <cp:lastPrinted>2025-02-21T06:07:49Z</cp:lastPrinted>
  <dcterms:created xsi:type="dcterms:W3CDTF">2014-04-04T11:20:04Z</dcterms:created>
  <dcterms:modified xsi:type="dcterms:W3CDTF">2025-02-24T13:33:17Z</dcterms:modified>
</cp:coreProperties>
</file>